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סוג'!$B$1:$D$30</definedName>
    <definedName name="_xlnm.Print_Area" localSheetId="1">'פרוט עמלות והוצאות לתקופה '!$A$1:$D$57</definedName>
    <definedName name="_xlnm.Print_Area" localSheetId="2">'פרוט עמלות ניהול חיצוני לתקופה'!$A$1:$G$82</definedName>
  </definedNames>
  <calcPr fullCalcOnLoad="1"/>
</workbook>
</file>

<file path=xl/sharedStrings.xml><?xml version="1.0" encoding="utf-8"?>
<sst xmlns="http://schemas.openxmlformats.org/spreadsheetml/2006/main" count="164" uniqueCount="141">
  <si>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</si>
  <si>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</si>
  <si>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</si>
  <si>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</si>
  <si>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</si>
  <si>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</si>
  <si>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</si>
  <si>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</si>
  <si>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</si>
  <si>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</si>
  <si>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</si>
  <si>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</si>
  <si>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</si>
  <si>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</si>
  <si>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</si>
  <si>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</si>
  <si>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</si>
  <si>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</si>
  <si>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</si>
  <si>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</si>
  <si>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</si>
  <si>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</si>
  <si>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</si>
  <si>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</si>
  <si>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</si>
  <si>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</si>
  <si>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</si>
  <si>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</si>
  <si>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</si>
  <si>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</si>
  <si>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</si>
  <si>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</si>
  <si>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</si>
  <si>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</si>
  <si>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</si>
  <si>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</si>
  <si>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</si>
  <si>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</si>
  <si>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</si>
  <si>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</si>
  <si>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</si>
  <si>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</si>
  <si>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</si>
  <si>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</si>
  <si>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</si>
  <si>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</si>
  <si>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</si>
  <si>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</si>
  <si>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</si>
  <si>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</si>
  <si>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</si>
  <si>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</si>
  <si>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</si>
  <si>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</si>
  <si>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</si>
  <si>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</si>
  <si>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</si>
  <si>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</si>
  <si>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</si>
  <si>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</si>
  <si>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</si>
  <si>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</si>
  <si>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</si>
  <si>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</si>
  <si>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</si>
  <si>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קסם</t>
  </si>
  <si>
    <t>הבנק הבינלאומי</t>
  </si>
  <si>
    <t>אי.בי.אי.</t>
  </si>
  <si>
    <t>נשואה</t>
  </si>
  <si>
    <t>קרן גידור נוקד</t>
  </si>
  <si>
    <t>בנק דיסקונט</t>
  </si>
  <si>
    <t>PIMCO GLOBAL BOND FUND</t>
  </si>
  <si>
    <t>CREDIT SUISSE NOVA LUX GLOBAL</t>
  </si>
  <si>
    <t>BGF-WORLD BOND FUND - USDD2</t>
  </si>
  <si>
    <t>בנק לאומי</t>
  </si>
  <si>
    <t>RUSSELL GLOBAL BOND - EURO HEDG</t>
  </si>
  <si>
    <t>תכלית</t>
  </si>
  <si>
    <t>אי בי אי קונסיומר קרדיט</t>
  </si>
  <si>
    <t>אייפקס מדיום ישראל</t>
  </si>
  <si>
    <t>ISHARES</t>
  </si>
  <si>
    <t>CONSUMER</t>
  </si>
  <si>
    <t>פסגות</t>
  </si>
  <si>
    <t>KOTAK FUNDS - INDIA MIDCAP JA USA</t>
  </si>
  <si>
    <t>ALTO FUND II מסד</t>
  </si>
  <si>
    <t>ברוקר חול</t>
  </si>
  <si>
    <t>אבניו אירופה 3</t>
  </si>
  <si>
    <t>ENERGY SELECT</t>
  </si>
  <si>
    <t>DIAMONDS TRUST</t>
  </si>
  <si>
    <t>GLOBAL X</t>
  </si>
  <si>
    <t>HEALTH CARE SELECT</t>
  </si>
  <si>
    <t>INDUSTRIAL SELECT</t>
  </si>
  <si>
    <t>פסגות ני"ע בע"מ</t>
  </si>
  <si>
    <t>Forma Fund I</t>
  </si>
  <si>
    <t>טוליפ קפיטל גל</t>
  </si>
  <si>
    <t>Pi Emerging Markets Segregated II Class B 01/17</t>
  </si>
  <si>
    <t>נוקד קרן גידור גל וכלנית</t>
  </si>
  <si>
    <t>קרן גידור אלפא גל וכלנית</t>
  </si>
  <si>
    <t>בלו אטלנטיק 2</t>
  </si>
  <si>
    <t>ALTO FUND III גל וכלנית</t>
  </si>
  <si>
    <t>הראל סל בע"מ</t>
  </si>
  <si>
    <t>DAX</t>
  </si>
  <si>
    <t>UTILITIES SELECT SECTOR</t>
  </si>
  <si>
    <t>cHINAintern</t>
  </si>
  <si>
    <t>בנק פועלים</t>
  </si>
  <si>
    <t>ICG Europe VII גל וכלנית</t>
  </si>
  <si>
    <t>פנתיאון אקסס גל וכלנית</t>
  </si>
  <si>
    <t>לקרן ליכטמן גל וכלנית</t>
  </si>
  <si>
    <t>פימי 6 אופורטוניטי ישראל FIMI גל והגומל</t>
  </si>
  <si>
    <t>נוקד גלובל גל</t>
  </si>
  <si>
    <t>יסודות 2 גל</t>
  </si>
  <si>
    <t>בלו אטלנטיק פרטנרס גל וכלנית</t>
  </si>
  <si>
    <t>SUMITRUST JAP SMALL CAP</t>
  </si>
  <si>
    <t>L1 Capital Fund גל וכלנית</t>
  </si>
  <si>
    <t>אי בי אי טכ עילית</t>
  </si>
  <si>
    <t>deka</t>
  </si>
  <si>
    <t>קרן וינטאג' 5 אקסס גל וכלנית</t>
  </si>
  <si>
    <t>Electra Multifamily II גל וכלנית</t>
  </si>
  <si>
    <t>CIFC Senior Secured Corporate Loan Fund</t>
  </si>
  <si>
    <t>YUKI JAPAN REBOUND GRO-2JPYI</t>
  </si>
  <si>
    <t>NASDAQ</t>
  </si>
  <si>
    <t>COMM</t>
  </si>
  <si>
    <t xml:space="preserve">HEALTH CARE </t>
  </si>
  <si>
    <t>ב. שיעור סך הוצאות ישירות מסך יתרת הנכסים הממוצעת (באחוזים)</t>
  </si>
  <si>
    <t>מיטב טרייד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</si>
  <si>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</si>
  <si>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</si>
  <si>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</si>
  <si>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   קופה 7243 גל לבני 50-60 -  סך התשלומים ששולמו בגין כל סוג של הוצאה ישירה לשנה המסתיימת, ביום: 31/12/2019</t>
  </si>
  <si>
    <t>BlueBay גל</t>
  </si>
  <si>
    <t>MONETA CAPITAL</t>
  </si>
  <si>
    <t>ICG NORTH AMEIRCA גל</t>
  </si>
  <si>
    <t>Hamilton Lane CI IV גל</t>
  </si>
  <si>
    <t>KLIRMARK III גל כלנית והגומל</t>
  </si>
  <si>
    <t>IBI SBL גל והגומל</t>
  </si>
  <si>
    <t>ORCA LONG גל</t>
  </si>
  <si>
    <t>רוטשילד ק.הון גל</t>
  </si>
  <si>
    <t>LYXOR CORE EURSTX 600 DR</t>
  </si>
  <si>
    <t>TRIGON-NEW EUROPE-A EUR</t>
  </si>
  <si>
    <t>LYXOR</t>
  </si>
  <si>
    <t>MARKET VECTORS</t>
  </si>
  <si>
    <t>KRANESH</t>
  </si>
</sst>
</file>

<file path=xl/styles.xml><?xml version="1.0" encoding="utf-8"?>
<styleSheet xmlns="http://schemas.openxmlformats.org/spreadsheetml/2006/main">
  <numFmts count="3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0" fillId="0" borderId="0" xfId="41" applyNumberFormat="1" applyAlignment="1">
      <alignment horizontal="right" vertical="center"/>
      <protection/>
    </xf>
    <xf numFmtId="0" fontId="0" fillId="0" borderId="0" xfId="41" applyNumberFormat="1" applyFill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41" applyNumberFormat="1" applyFont="1" applyAlignment="1">
      <alignment horizontal="right" vertical="center"/>
      <protection/>
    </xf>
    <xf numFmtId="43" fontId="0" fillId="0" borderId="0" xfId="35" applyFont="1" applyFill="1" applyAlignment="1">
      <alignment/>
    </xf>
    <xf numFmtId="171" fontId="1" fillId="0" borderId="0" xfId="33" applyFont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2" fillId="0" borderId="10" xfId="0" applyFont="1" applyBorder="1" applyAlignment="1">
      <alignment horizontal="right"/>
    </xf>
    <xf numFmtId="4" fontId="22" fillId="0" borderId="1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71" fontId="0" fillId="0" borderId="0" xfId="33" applyFont="1" applyFill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0" fontId="22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22" fillId="0" borderId="0" xfId="0" applyNumberFormat="1" applyFont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39" applyNumberFormat="1" applyFill="1" applyAlignment="1">
      <alignment horizontal="right"/>
      <protection/>
    </xf>
    <xf numFmtId="43" fontId="0" fillId="0" borderId="0" xfId="33" applyNumberFormat="1" applyFont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rightToLeft="1" tabSelected="1" zoomScalePageLayoutView="0" workbookViewId="0" topLeftCell="A1">
      <selection activeCell="C36" sqref="C36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4.421875" style="0" customWidth="1"/>
    <col min="5" max="5" width="30.28125" style="0" bestFit="1" customWidth="1"/>
  </cols>
  <sheetData>
    <row r="1" spans="2:6" ht="12.75">
      <c r="B1" s="24"/>
      <c r="C1" s="24" t="s">
        <v>127</v>
      </c>
      <c r="D1" s="24"/>
      <c r="E1" s="53"/>
      <c r="F1" s="53"/>
    </row>
    <row r="2" spans="1:5" ht="52.5" customHeight="1">
      <c r="A2" s="2"/>
      <c r="B2" s="2"/>
      <c r="C2" s="3" t="s">
        <v>0</v>
      </c>
      <c r="D2" s="13"/>
      <c r="E2" s="13"/>
    </row>
    <row r="3" spans="1:5" ht="12.75">
      <c r="A3" s="3"/>
      <c r="B3" s="21" t="s">
        <v>22</v>
      </c>
      <c r="C3" s="16">
        <f>SUM(C4:C5)</f>
        <v>384.817</v>
      </c>
      <c r="D3" s="16"/>
      <c r="E3" s="3"/>
    </row>
    <row r="4" spans="1:5" ht="12.75">
      <c r="A4" s="3"/>
      <c r="B4" s="22" t="s">
        <v>27</v>
      </c>
      <c r="C4" s="16">
        <f>'פרוט עמלות והוצאות לתקופה '!C4</f>
        <v>0</v>
      </c>
      <c r="D4" s="16"/>
      <c r="E4" s="3"/>
    </row>
    <row r="5" spans="1:5" ht="12.75">
      <c r="A5" s="3"/>
      <c r="B5" s="22" t="s">
        <v>28</v>
      </c>
      <c r="C5" s="16">
        <f>'פרוט עמלות והוצאות לתקופה '!C8</f>
        <v>384.817</v>
      </c>
      <c r="D5" s="16"/>
      <c r="E5" s="3"/>
    </row>
    <row r="6" spans="1:5" ht="12.75">
      <c r="A6" s="3"/>
      <c r="B6" s="3"/>
      <c r="C6" s="16"/>
      <c r="D6" s="16"/>
      <c r="E6" s="3"/>
    </row>
    <row r="7" spans="1:5" ht="12.75">
      <c r="A7" s="3"/>
      <c r="B7" s="21" t="s">
        <v>23</v>
      </c>
      <c r="C7" s="16">
        <f>SUM(C8:C9)</f>
        <v>0.89846</v>
      </c>
      <c r="D7" s="16"/>
      <c r="E7" s="3"/>
    </row>
    <row r="8" spans="1:5" ht="12.75">
      <c r="A8" s="3"/>
      <c r="B8" s="22" t="s">
        <v>29</v>
      </c>
      <c r="C8" s="16">
        <f>'פרוט עמלות והוצאות לתקופה '!C21</f>
        <v>0</v>
      </c>
      <c r="D8" s="16"/>
      <c r="E8" s="3"/>
    </row>
    <row r="9" spans="1:5" ht="12.75">
      <c r="A9" s="3"/>
      <c r="B9" s="22" t="s">
        <v>30</v>
      </c>
      <c r="C9" s="16">
        <f>'פרוט עמלות והוצאות לתקופה '!C25</f>
        <v>0.89846</v>
      </c>
      <c r="D9" s="16"/>
      <c r="E9" s="3"/>
    </row>
    <row r="10" spans="1:5" ht="12.75">
      <c r="A10" s="3"/>
      <c r="B10" s="3"/>
      <c r="C10" s="16"/>
      <c r="D10" s="16"/>
      <c r="E10" s="3"/>
    </row>
    <row r="11" spans="1:5" ht="12.75">
      <c r="A11" s="3"/>
      <c r="B11" s="3"/>
      <c r="C11" s="16"/>
      <c r="D11" s="16"/>
      <c r="E11" s="3"/>
    </row>
    <row r="12" spans="1:5" ht="12.75">
      <c r="A12" s="3"/>
      <c r="B12" s="21" t="s">
        <v>31</v>
      </c>
      <c r="C12" s="16">
        <f>SUM(C13:C15)</f>
        <v>0</v>
      </c>
      <c r="D12" s="16"/>
      <c r="E12" s="3"/>
    </row>
    <row r="13" spans="1:5" ht="25.5">
      <c r="A13" s="3"/>
      <c r="B13" s="22" t="s">
        <v>32</v>
      </c>
      <c r="C13" s="16">
        <f>'פרוט עמלות והוצאות לתקופה '!C35</f>
        <v>0</v>
      </c>
      <c r="D13" s="16"/>
      <c r="E13" s="3"/>
    </row>
    <row r="14" spans="1:5" ht="12.75">
      <c r="A14" s="3"/>
      <c r="B14" s="22" t="s">
        <v>33</v>
      </c>
      <c r="C14" s="16">
        <v>0</v>
      </c>
      <c r="D14" s="16"/>
      <c r="E14" s="3"/>
    </row>
    <row r="15" spans="1:5" ht="12.75">
      <c r="A15" s="3"/>
      <c r="B15" s="22" t="s">
        <v>34</v>
      </c>
      <c r="C15" s="16">
        <f>'פרוט עמלות והוצאות לתקופה '!C41</f>
        <v>0</v>
      </c>
      <c r="D15" s="16"/>
      <c r="E15" s="3"/>
    </row>
    <row r="16" spans="1:5" ht="12.75">
      <c r="A16" s="3"/>
      <c r="B16" s="20"/>
      <c r="C16" s="16"/>
      <c r="D16" s="16"/>
      <c r="E16" s="3"/>
    </row>
    <row r="17" spans="1:5" ht="12.75">
      <c r="A17" s="3"/>
      <c r="B17" s="21" t="s">
        <v>24</v>
      </c>
      <c r="C17" s="19">
        <f>SUM(C18:C25)</f>
        <v>2551.389882865573</v>
      </c>
      <c r="D17" s="16"/>
      <c r="E17" s="3"/>
    </row>
    <row r="18" spans="1:5" ht="15" customHeight="1">
      <c r="A18" s="3"/>
      <c r="B18" s="22" t="s">
        <v>35</v>
      </c>
      <c r="C18" s="16">
        <f>+'פרוט עמלות ניהול חיצוני לתקופה'!C14+'פרוט עמלות ניהול חיצוני לתקופה'!C15+'פרוט עמלות ניהול חיצוני לתקופה'!C16+'פרוט עמלות ניהול חיצוני לתקופה'!C17+'פרוט עמלות ניהול חיצוני לתקופה'!C18+'פרוט עמלות ניהול חיצוני לתקופה'!C19+'פרוט עמלות ניהול חיצוני לתקופה'!C20+'פרוט עמלות ניהול חיצוני לתקופה'!C21+'פרוט עמלות ניהול חיצוני לתקופה'!C22+'פרוט עמלות ניהול חיצוני לתקופה'!C25</f>
        <v>1018.816030482755</v>
      </c>
      <c r="D18" s="16"/>
      <c r="E18" s="6"/>
    </row>
    <row r="19" spans="1:5" ht="14.25" customHeight="1">
      <c r="A19" s="3"/>
      <c r="B19" s="22" t="s">
        <v>36</v>
      </c>
      <c r="C19" s="16">
        <f>+'פרוט עמלות ניהול חיצוני לתקופה'!C4+'פרוט עמלות ניהול חיצוני לתקופה'!C5+'פרוט עמלות ניהול חיצוני לתקופה'!C6+'פרוט עמלות ניהול חיצוני לתקופה'!C7+'פרוט עמלות ניהול חיצוני לתקופה'!C8+'פרוט עמלות ניהול חיצוני לתקופה'!C9+'פרוט עמלות ניהול חיצוני לתקופה'!C10+'פרוט עמלות ניהול חיצוני לתקופה'!C11+'פרוט עמלות ניהול חיצוני לתקופה'!C12+'פרוט עמלות ניהול חיצוני לתקופה'!C13+'פרוט עמלות ניהול חיצוני לתקופה'!C23+'פרוט עמלות ניהול חיצוני לתקופה'!C24+'פרוט עמלות ניהול חיצוני לתקופה'!C26+'פרוט עמלות ניהול חיצוני לתקופה'!C27+'פרוט עמלות ניהול חיצוני לתקופה'!C28+'פרוט עמלות ניהול חיצוני לתקופה'!C29+'פרוט עמלות ניהול חיצוני לתקופה'!C30+'פרוט עמלות ניהול חיצוני לתקופה'!C31+'פרוט עמלות ניהול חיצוני לתקופה'!C32</f>
        <v>916.4807251441684</v>
      </c>
      <c r="D19" s="16"/>
      <c r="E19" s="3"/>
    </row>
    <row r="20" spans="1:5" ht="13.5" customHeight="1">
      <c r="A20" s="3"/>
      <c r="B20" s="22" t="s">
        <v>37</v>
      </c>
      <c r="C20" s="16">
        <f>'פרוט עמלות ניהול חיצוני לתקופה'!C41</f>
        <v>0</v>
      </c>
      <c r="D20" s="16"/>
      <c r="E20" s="3"/>
    </row>
    <row r="21" spans="1:5" ht="12.75">
      <c r="A21" s="3"/>
      <c r="B21" s="22" t="s">
        <v>38</v>
      </c>
      <c r="C21" s="16">
        <f>'פרוט עמלות ניהול חיצוני לתקופה'!C47</f>
        <v>0</v>
      </c>
      <c r="D21" s="16"/>
      <c r="E21" s="3"/>
    </row>
    <row r="22" spans="1:5" ht="12.75">
      <c r="A22" s="3"/>
      <c r="B22" s="22" t="s">
        <v>39</v>
      </c>
      <c r="C22" s="19">
        <f>'פרוט עמלות ניהול חיצוני לתקופה'!C69</f>
        <v>66.08</v>
      </c>
      <c r="D22" s="16"/>
      <c r="E22" s="3"/>
    </row>
    <row r="23" spans="1:5" ht="12.75">
      <c r="A23" s="3"/>
      <c r="B23" s="22" t="s">
        <v>40</v>
      </c>
      <c r="C23" s="19">
        <f>'פרוט עמלות ניהול חיצוני לתקופה'!C74</f>
        <v>182.18820301910412</v>
      </c>
      <c r="D23" s="16"/>
      <c r="E23" s="3"/>
    </row>
    <row r="24" spans="1:5" ht="14.25" customHeight="1">
      <c r="A24" s="3"/>
      <c r="B24" s="22" t="s">
        <v>41</v>
      </c>
      <c r="C24" s="16">
        <f>'פרוט עמלות ניהול חיצוני לתקופה'!C50</f>
        <v>33.379941506849306</v>
      </c>
      <c r="D24" s="16"/>
      <c r="E24" s="4"/>
    </row>
    <row r="25" spans="1:5" ht="12.75">
      <c r="A25" s="3"/>
      <c r="B25" s="22" t="s">
        <v>42</v>
      </c>
      <c r="C25" s="16">
        <f>'פרוט עמלות ניהול חיצוני לתקופה'!C53</f>
        <v>334.4449827126959</v>
      </c>
      <c r="D25" s="16"/>
      <c r="E25" s="4"/>
    </row>
    <row r="26" spans="1:5" ht="12.75">
      <c r="A26" s="3"/>
      <c r="B26" s="21"/>
      <c r="C26" s="19"/>
      <c r="D26" s="8"/>
      <c r="E26" s="4"/>
    </row>
    <row r="27" spans="1:5" ht="12.75">
      <c r="A27" s="3"/>
      <c r="B27" s="21" t="s">
        <v>25</v>
      </c>
      <c r="C27" s="16">
        <f>SUM(C28:C29)</f>
        <v>0</v>
      </c>
      <c r="D27" s="16"/>
      <c r="E27" s="4"/>
    </row>
    <row r="28" spans="1:5" ht="12.75">
      <c r="A28" s="3"/>
      <c r="B28" s="22" t="s">
        <v>43</v>
      </c>
      <c r="C28" s="16">
        <f>'פרוט עמלות והוצאות לתקופה '!C47</f>
        <v>0</v>
      </c>
      <c r="D28" s="16"/>
      <c r="E28" s="10"/>
    </row>
    <row r="29" spans="1:5" ht="12.75">
      <c r="A29" s="3"/>
      <c r="B29" s="22" t="s">
        <v>44</v>
      </c>
      <c r="C29" s="16">
        <f>'פרוט עמלות והוצאות לתקופה '!C52</f>
        <v>0</v>
      </c>
      <c r="D29" s="16"/>
      <c r="E29" s="8"/>
    </row>
    <row r="30" spans="2:4" ht="12.75">
      <c r="B30" s="21"/>
      <c r="D30" s="2"/>
    </row>
    <row r="31" spans="2:4" ht="12.75">
      <c r="B31" s="21" t="s">
        <v>45</v>
      </c>
      <c r="C31" s="19">
        <f>C3+C7+C12+C17+C27</f>
        <v>2937.1053428655728</v>
      </c>
      <c r="D31" s="19"/>
    </row>
    <row r="32" ht="12.75">
      <c r="B32" s="21"/>
    </row>
    <row r="33" ht="12.75">
      <c r="B33" s="21" t="s">
        <v>26</v>
      </c>
    </row>
    <row r="34" spans="2:4" ht="25.5">
      <c r="B34" s="23" t="s">
        <v>126</v>
      </c>
      <c r="C34" s="8">
        <f>(C13+C17+C29)/C37</f>
        <v>0.00150320679271735</v>
      </c>
      <c r="D34" s="8"/>
    </row>
    <row r="35" spans="2:4" ht="12.75">
      <c r="B35" s="23" t="s">
        <v>122</v>
      </c>
      <c r="C35" s="8">
        <f>+C31/((1679298+1839112)/2)</f>
        <v>0.0016695640035502245</v>
      </c>
      <c r="D35" s="8"/>
    </row>
    <row r="36" spans="2:4" ht="12.75">
      <c r="B36" s="21"/>
      <c r="D36" s="2"/>
    </row>
    <row r="37" spans="2:4" ht="12.75">
      <c r="B37" s="21" t="s">
        <v>124</v>
      </c>
      <c r="C37" s="31">
        <v>1697298</v>
      </c>
      <c r="D37" s="31"/>
    </row>
    <row r="39" ht="12.75">
      <c r="C39" s="52"/>
    </row>
  </sheetData>
  <sheetProtection/>
  <mergeCells count="1">
    <mergeCell ref="E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rightToLeft="1" zoomScalePageLayoutView="0" workbookViewId="0" topLeftCell="A4">
      <selection activeCell="C17" sqref="C17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24.57421875" style="0" customWidth="1"/>
    <col min="5" max="5" width="10.140625" style="0" bestFit="1" customWidth="1"/>
    <col min="6" max="8" width="8.28125" style="0" customWidth="1"/>
  </cols>
  <sheetData>
    <row r="1" spans="1:11" ht="12.75">
      <c r="A1" s="53" t="str">
        <f>'סך התשלומים ששולמו בגין כל סוג'!C1</f>
        <v>    קופה 7243 גל לבני 50-60 -  סך התשלומים ששולמו בגין כל סוג של הוצאה ישירה לשנה המסתיימת, ביום: 31/12/2019</v>
      </c>
      <c r="B1" s="53"/>
      <c r="C1" s="53"/>
      <c r="D1" s="53"/>
      <c r="E1" s="7"/>
      <c r="F1" s="7"/>
      <c r="G1" s="7"/>
      <c r="H1" s="7"/>
      <c r="I1" s="7"/>
      <c r="J1" s="7"/>
      <c r="K1" s="7"/>
    </row>
    <row r="2" spans="3:4" ht="51" customHeight="1">
      <c r="C2" s="1" t="s">
        <v>0</v>
      </c>
      <c r="D2" s="1"/>
    </row>
    <row r="3" spans="1:5" s="2" customFormat="1" ht="12.75">
      <c r="A3" s="3"/>
      <c r="B3" s="3" t="s">
        <v>46</v>
      </c>
      <c r="D3" s="15"/>
      <c r="E3" s="15"/>
    </row>
    <row r="4" spans="1:5" s="2" customFormat="1" ht="12.75">
      <c r="A4" s="3"/>
      <c r="B4" s="3" t="s">
        <v>3</v>
      </c>
      <c r="C4" s="16">
        <f>SUM(C5:C7)</f>
        <v>0</v>
      </c>
      <c r="D4" s="15"/>
      <c r="E4" s="15"/>
    </row>
    <row r="5" spans="2:5" s="2" customFormat="1" ht="12.75">
      <c r="B5" s="5" t="s">
        <v>91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5" s="2" customFormat="1" ht="12.75">
      <c r="B7" s="2" t="s">
        <v>10</v>
      </c>
      <c r="C7" s="15">
        <v>0</v>
      </c>
      <c r="D7" s="15"/>
      <c r="E7" s="15"/>
    </row>
    <row r="8" spans="1:5" s="2" customFormat="1" ht="12.75">
      <c r="A8" s="3"/>
      <c r="B8" s="3" t="s">
        <v>5</v>
      </c>
      <c r="C8" s="16">
        <f>SUM(C9:C17)</f>
        <v>384.817</v>
      </c>
      <c r="D8" s="15"/>
      <c r="E8" s="15"/>
    </row>
    <row r="9" spans="1:5" s="2" customFormat="1" ht="12.75">
      <c r="A9" s="3"/>
      <c r="B9" s="2" t="s">
        <v>66</v>
      </c>
      <c r="C9" s="15">
        <f>314955.26/1000</f>
        <v>314.95526</v>
      </c>
      <c r="D9" s="15"/>
      <c r="E9" s="15"/>
    </row>
    <row r="10" spans="1:5" s="2" customFormat="1" ht="12.75">
      <c r="A10" s="3"/>
      <c r="B10" s="29" t="s">
        <v>67</v>
      </c>
      <c r="C10" s="51">
        <f>8970.7/1000</f>
        <v>8.9707</v>
      </c>
      <c r="D10" s="15"/>
      <c r="E10" s="15"/>
    </row>
    <row r="11" spans="1:5" s="2" customFormat="1" ht="12.75">
      <c r="A11" s="3"/>
      <c r="B11" s="29" t="s">
        <v>70</v>
      </c>
      <c r="C11" s="15">
        <f>8830.63/1000</f>
        <v>8.83063</v>
      </c>
      <c r="D11" s="15"/>
      <c r="E11" s="15"/>
    </row>
    <row r="12" spans="1:5" s="2" customFormat="1" ht="12.75">
      <c r="A12" s="3"/>
      <c r="B12" s="34" t="s">
        <v>74</v>
      </c>
      <c r="C12" s="15">
        <f>6339.81/1000</f>
        <v>6.339810000000001</v>
      </c>
      <c r="D12" s="15"/>
      <c r="E12" s="15"/>
    </row>
    <row r="13" spans="1:5" s="2" customFormat="1" ht="12.75">
      <c r="A13" s="3"/>
      <c r="B13" s="38" t="s">
        <v>103</v>
      </c>
      <c r="C13" s="15">
        <v>12.397</v>
      </c>
      <c r="D13" s="15"/>
      <c r="E13" s="15"/>
    </row>
    <row r="14" spans="1:5" s="2" customFormat="1" ht="12.75">
      <c r="A14" s="3"/>
      <c r="B14" s="38" t="s">
        <v>68</v>
      </c>
      <c r="C14" s="15">
        <f>2273.63/1000</f>
        <v>2.2736300000000003</v>
      </c>
      <c r="D14" s="15"/>
      <c r="E14" s="15"/>
    </row>
    <row r="15" spans="1:5" s="2" customFormat="1" ht="12.75">
      <c r="A15" s="3"/>
      <c r="B15" s="38" t="s">
        <v>123</v>
      </c>
      <c r="C15" s="15">
        <f>21091.44/1000</f>
        <v>21.09144</v>
      </c>
      <c r="D15" s="15"/>
      <c r="E15" s="15"/>
    </row>
    <row r="16" spans="1:5" s="2" customFormat="1" ht="12.75">
      <c r="A16" s="3"/>
      <c r="B16" s="38" t="s">
        <v>84</v>
      </c>
      <c r="C16" s="15">
        <f>9958.53/1000</f>
        <v>9.958530000000001</v>
      </c>
      <c r="D16" s="15"/>
      <c r="E16" s="15"/>
    </row>
    <row r="17" spans="1:5" s="2" customFormat="1" ht="12.75">
      <c r="A17" s="3"/>
      <c r="B17" s="30"/>
      <c r="C17" s="15"/>
      <c r="D17" s="15"/>
      <c r="E17" s="15"/>
    </row>
    <row r="18" spans="1:5" s="2" customFormat="1" ht="12.75">
      <c r="A18" s="3"/>
      <c r="B18" s="1" t="s">
        <v>6</v>
      </c>
      <c r="C18" s="16">
        <f>C8+C4</f>
        <v>384.817</v>
      </c>
      <c r="D18" s="15"/>
      <c r="E18" s="15"/>
    </row>
    <row r="19" spans="1:5" ht="12.75">
      <c r="A19" s="1"/>
      <c r="B19" s="1"/>
      <c r="C19" s="16"/>
      <c r="D19" s="15"/>
      <c r="E19" s="15"/>
    </row>
    <row r="20" spans="1:5" ht="12.75">
      <c r="A20" s="1"/>
      <c r="B20" s="3" t="s">
        <v>7</v>
      </c>
      <c r="C20" s="15"/>
      <c r="D20" s="15"/>
      <c r="E20" s="15"/>
    </row>
    <row r="21" spans="1:5" s="2" customFormat="1" ht="12.75">
      <c r="A21" s="3"/>
      <c r="B21" s="3" t="s">
        <v>3</v>
      </c>
      <c r="C21" s="16">
        <f>SUM(C22:C24)</f>
        <v>0</v>
      </c>
      <c r="D21" s="15"/>
      <c r="E21" s="15"/>
    </row>
    <row r="22" spans="1:5" s="2" customFormat="1" ht="12.75">
      <c r="A22" s="3"/>
      <c r="B22" s="2" t="s">
        <v>8</v>
      </c>
      <c r="C22" s="15">
        <v>0</v>
      </c>
      <c r="D22" s="15"/>
      <c r="E22" s="15"/>
    </row>
    <row r="23" spans="2:5" s="2" customFormat="1" ht="12.75">
      <c r="B23" s="2" t="s">
        <v>9</v>
      </c>
      <c r="C23" s="15">
        <v>0</v>
      </c>
      <c r="D23" s="15"/>
      <c r="E23" s="15"/>
    </row>
    <row r="24" spans="2:5" s="2" customFormat="1" ht="12.75">
      <c r="B24" s="2" t="s">
        <v>10</v>
      </c>
      <c r="C24" s="15">
        <v>0</v>
      </c>
      <c r="D24" s="15"/>
      <c r="E24" s="15"/>
    </row>
    <row r="25" spans="2:5" s="2" customFormat="1" ht="12.75">
      <c r="B25" s="3" t="s">
        <v>5</v>
      </c>
      <c r="C25" s="16">
        <f>SUM(C26:C28)</f>
        <v>0.89846</v>
      </c>
      <c r="D25" s="15"/>
      <c r="E25" s="15"/>
    </row>
    <row r="26" spans="1:5" s="2" customFormat="1" ht="12.75">
      <c r="A26" s="3"/>
      <c r="B26" s="2" t="s">
        <v>66</v>
      </c>
      <c r="C26" s="15">
        <f>341.47/1000</f>
        <v>0.34147000000000005</v>
      </c>
      <c r="D26" s="15"/>
      <c r="E26" s="15"/>
    </row>
    <row r="27" spans="2:5" ht="12.75">
      <c r="B27" s="5" t="s">
        <v>62</v>
      </c>
      <c r="C27" s="15">
        <f>556.99/1000</f>
        <v>0.55699</v>
      </c>
      <c r="D27" s="15"/>
      <c r="E27" s="15"/>
    </row>
    <row r="28" spans="2:5" s="2" customFormat="1" ht="12.75">
      <c r="B28" s="2" t="s">
        <v>10</v>
      </c>
      <c r="C28" s="15">
        <v>0</v>
      </c>
      <c r="D28" s="15"/>
      <c r="E28" s="15"/>
    </row>
    <row r="29" spans="2:5" s="2" customFormat="1" ht="12.75">
      <c r="B29" s="3" t="s">
        <v>11</v>
      </c>
      <c r="C29" s="16">
        <f>C25+C21</f>
        <v>0.89846</v>
      </c>
      <c r="D29" s="15"/>
      <c r="E29" s="15"/>
    </row>
    <row r="30" spans="1:5" s="2" customFormat="1" ht="12.75">
      <c r="A30" s="3"/>
      <c r="B30" s="3"/>
      <c r="C30" s="16"/>
      <c r="D30" s="15"/>
      <c r="E30" s="15"/>
    </row>
    <row r="31" spans="1:5" s="2" customFormat="1" ht="12.75">
      <c r="A31" s="3"/>
      <c r="B31" s="1" t="s">
        <v>12</v>
      </c>
      <c r="C31" s="15"/>
      <c r="D31" s="15"/>
      <c r="E31" s="15"/>
    </row>
    <row r="32" spans="1:5" ht="12.75">
      <c r="A32" s="1"/>
      <c r="B32" s="5" t="s">
        <v>48</v>
      </c>
      <c r="C32" s="17">
        <v>0</v>
      </c>
      <c r="D32" s="15"/>
      <c r="E32" s="15"/>
    </row>
    <row r="33" spans="1:5" ht="12.75">
      <c r="A33" s="1"/>
      <c r="B33" s="5" t="s">
        <v>49</v>
      </c>
      <c r="C33" s="17">
        <v>0</v>
      </c>
      <c r="D33" s="15"/>
      <c r="E33" s="15"/>
    </row>
    <row r="34" spans="2:5" ht="12.75">
      <c r="B34" s="12" t="s">
        <v>10</v>
      </c>
      <c r="C34" s="18">
        <v>0</v>
      </c>
      <c r="D34" s="15"/>
      <c r="E34" s="15"/>
    </row>
    <row r="35" spans="2:5" ht="12.75">
      <c r="B35" s="1" t="s">
        <v>47</v>
      </c>
      <c r="C35" s="16">
        <f>SUM(C32:C34)</f>
        <v>0</v>
      </c>
      <c r="D35" s="15"/>
      <c r="E35" s="15"/>
    </row>
    <row r="36" spans="1:5" ht="12.75">
      <c r="A36" s="1"/>
      <c r="B36" s="1"/>
      <c r="C36" s="16"/>
      <c r="D36" s="15"/>
      <c r="E36" s="15"/>
    </row>
    <row r="37" spans="1:5" ht="12.75">
      <c r="A37" s="1"/>
      <c r="B37" s="3" t="s">
        <v>51</v>
      </c>
      <c r="C37" s="15"/>
      <c r="D37" s="15"/>
      <c r="E37" s="15"/>
    </row>
    <row r="38" spans="1:5" s="2" customFormat="1" ht="12.75">
      <c r="A38" s="3"/>
      <c r="B38" s="5" t="s">
        <v>48</v>
      </c>
      <c r="C38" s="15">
        <v>0</v>
      </c>
      <c r="D38" s="15"/>
      <c r="E38" s="15"/>
    </row>
    <row r="39" spans="2:5" s="2" customFormat="1" ht="12.75">
      <c r="B39" s="5" t="s">
        <v>49</v>
      </c>
      <c r="C39" s="15">
        <v>0</v>
      </c>
      <c r="D39" s="15"/>
      <c r="E39" s="15"/>
    </row>
    <row r="40" spans="2:5" s="2" customFormat="1" ht="12.75">
      <c r="B40" s="2" t="s">
        <v>10</v>
      </c>
      <c r="C40" s="15">
        <v>0</v>
      </c>
      <c r="D40" s="15"/>
      <c r="E40" s="15"/>
    </row>
    <row r="41" spans="2:5" s="2" customFormat="1" ht="12.75">
      <c r="B41" s="1" t="s">
        <v>50</v>
      </c>
      <c r="C41" s="16">
        <f>SUM(C38:C40)</f>
        <v>0</v>
      </c>
      <c r="D41" s="15"/>
      <c r="E41" s="15"/>
    </row>
    <row r="42" spans="1:5" ht="12.75">
      <c r="A42" s="1"/>
      <c r="B42" s="1"/>
      <c r="C42" s="16"/>
      <c r="D42" s="15"/>
      <c r="E42" s="15"/>
    </row>
    <row r="43" spans="1:5" ht="12.75">
      <c r="A43" s="1"/>
      <c r="B43" s="3" t="s">
        <v>52</v>
      </c>
      <c r="C43" s="16"/>
      <c r="D43" s="15"/>
      <c r="E43" s="15"/>
    </row>
    <row r="44" spans="1:5" ht="12.75">
      <c r="A44" s="1"/>
      <c r="B44" s="5" t="s">
        <v>48</v>
      </c>
      <c r="C44" s="17">
        <v>0</v>
      </c>
      <c r="D44" s="15"/>
      <c r="E44" s="15"/>
    </row>
    <row r="45" spans="1:5" ht="12.75">
      <c r="A45" s="1"/>
      <c r="B45" s="5" t="s">
        <v>49</v>
      </c>
      <c r="C45" s="17">
        <v>0</v>
      </c>
      <c r="D45" s="15"/>
      <c r="E45" s="15"/>
    </row>
    <row r="46" spans="1:5" ht="12.75">
      <c r="A46" s="1"/>
      <c r="B46" s="2" t="s">
        <v>10</v>
      </c>
      <c r="C46" s="17">
        <v>0</v>
      </c>
      <c r="D46" s="15"/>
      <c r="E46" s="15"/>
    </row>
    <row r="47" spans="1:5" ht="12.75">
      <c r="A47" s="1"/>
      <c r="B47" s="1" t="s">
        <v>53</v>
      </c>
      <c r="C47" s="16">
        <f>SUM(C44:C46)</f>
        <v>0</v>
      </c>
      <c r="D47" s="15"/>
      <c r="E47" s="15"/>
    </row>
    <row r="48" spans="1:5" ht="12.75">
      <c r="A48" s="1"/>
      <c r="B48" s="1"/>
      <c r="C48" s="16"/>
      <c r="D48" s="15"/>
      <c r="E48" s="15"/>
    </row>
    <row r="49" spans="1:5" ht="12.75">
      <c r="A49" s="1"/>
      <c r="B49" s="5" t="s">
        <v>48</v>
      </c>
      <c r="C49" s="17">
        <v>0</v>
      </c>
      <c r="D49" s="15"/>
      <c r="E49" s="15"/>
    </row>
    <row r="50" spans="1:5" ht="12.75">
      <c r="A50" s="1"/>
      <c r="B50" s="5" t="s">
        <v>49</v>
      </c>
      <c r="C50" s="17">
        <v>0</v>
      </c>
      <c r="D50" s="15"/>
      <c r="E50" s="15"/>
    </row>
    <row r="51" spans="1:5" ht="12.75">
      <c r="A51" s="1"/>
      <c r="B51" s="2" t="s">
        <v>10</v>
      </c>
      <c r="C51" s="17">
        <v>0</v>
      </c>
      <c r="D51" s="15"/>
      <c r="E51" s="15"/>
    </row>
    <row r="52" spans="1:5" ht="12.75">
      <c r="A52" s="1"/>
      <c r="B52" s="1" t="s">
        <v>54</v>
      </c>
      <c r="C52" s="16">
        <f>SUM(C49:C51)</f>
        <v>0</v>
      </c>
      <c r="D52" s="15"/>
      <c r="E52" s="15"/>
    </row>
    <row r="53" spans="1:5" ht="12.75">
      <c r="A53" s="1"/>
      <c r="B53" s="1"/>
      <c r="C53" s="16"/>
      <c r="D53" s="15"/>
      <c r="E53" s="15"/>
    </row>
    <row r="54" spans="1:5" ht="12.75">
      <c r="A54" s="1"/>
      <c r="B54" s="3" t="s">
        <v>55</v>
      </c>
      <c r="C54" s="16">
        <f>C18+C29+C35+C41+C47+C52</f>
        <v>385.71546</v>
      </c>
      <c r="D54" s="15"/>
      <c r="E54" s="15"/>
    </row>
    <row r="55" spans="1:5" s="2" customFormat="1" ht="12.75">
      <c r="A55" s="3"/>
      <c r="B55" s="3" t="s">
        <v>125</v>
      </c>
      <c r="C55" s="19">
        <f>'סך התשלומים ששולמו בגין כל סוג'!C37</f>
        <v>1697298</v>
      </c>
      <c r="D55" s="15"/>
      <c r="E55" s="15"/>
    </row>
    <row r="56" spans="1:5" s="2" customFormat="1" ht="12.75">
      <c r="A56" s="3"/>
      <c r="B56" s="3"/>
      <c r="C56" s="3" t="s">
        <v>15</v>
      </c>
      <c r="D56" s="15"/>
      <c r="E56" s="15"/>
    </row>
    <row r="57" spans="3:5" ht="12.75">
      <c r="C57" s="14"/>
      <c r="D57" s="15"/>
      <c r="E57" s="15"/>
    </row>
    <row r="58" spans="2:5" ht="12.75">
      <c r="B58" s="3"/>
      <c r="C58" s="37"/>
      <c r="D58" s="15"/>
      <c r="E58" s="15"/>
    </row>
    <row r="59" spans="3:5" ht="12.75">
      <c r="C59" s="2"/>
      <c r="D59" s="15"/>
      <c r="E59" s="15"/>
    </row>
    <row r="60" spans="4:5" ht="12.75">
      <c r="D60" s="15"/>
      <c r="E60" s="15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2"/>
  <sheetViews>
    <sheetView rightToLeft="1" zoomScalePageLayoutView="0" workbookViewId="0" topLeftCell="A55">
      <selection activeCell="C70" sqref="C70:C73"/>
    </sheetView>
  </sheetViews>
  <sheetFormatPr defaultColWidth="9.140625" defaultRowHeight="12.75"/>
  <cols>
    <col min="1" max="1" width="11.140625" style="0" customWidth="1"/>
    <col min="2" max="2" width="43.7109375" style="0" customWidth="1"/>
    <col min="3" max="3" width="16.57421875" style="2" bestFit="1" customWidth="1"/>
    <col min="4" max="4" width="22.140625" style="0" customWidth="1"/>
    <col min="5" max="5" width="17.00390625" style="0" customWidth="1"/>
    <col min="6" max="6" width="44.140625" style="0" bestFit="1" customWidth="1"/>
    <col min="7" max="7" width="12.00390625" style="0" bestFit="1" customWidth="1"/>
    <col min="8" max="8" width="9.57421875" style="0" bestFit="1" customWidth="1"/>
  </cols>
  <sheetData>
    <row r="1" spans="1:11" s="2" customFormat="1" ht="12.75">
      <c r="A1" s="53" t="str">
        <f>'סך התשלומים ששולמו בגין כל סוג'!C1</f>
        <v>    קופה 7243 גל לבני 50-60 -  סך התשלומים ששולמו בגין כל סוג של הוצאה ישירה לשנה המסתיימת, ביום: 31/12/2019</v>
      </c>
      <c r="B1" s="53"/>
      <c r="C1" s="53"/>
      <c r="D1" s="53"/>
      <c r="E1" s="11"/>
      <c r="F1" s="11"/>
      <c r="G1" s="11"/>
      <c r="H1" s="11"/>
      <c r="I1" s="11"/>
      <c r="J1" s="11"/>
      <c r="K1" s="11"/>
    </row>
    <row r="2" spans="3:5" s="2" customFormat="1" ht="49.5" customHeight="1">
      <c r="C2" s="3" t="s">
        <v>0</v>
      </c>
      <c r="D2" s="15"/>
      <c r="E2" s="3"/>
    </row>
    <row r="3" spans="1:4" s="2" customFormat="1" ht="12.75">
      <c r="A3" s="3"/>
      <c r="B3" s="3" t="s">
        <v>16</v>
      </c>
      <c r="D3" s="15"/>
    </row>
    <row r="4" spans="1:9" s="2" customFormat="1" ht="12.75">
      <c r="A4" s="3"/>
      <c r="B4" s="25" t="s">
        <v>78</v>
      </c>
      <c r="C4" s="15">
        <v>76.82688</v>
      </c>
      <c r="D4" s="15"/>
      <c r="E4" s="50"/>
      <c r="H4" s="15"/>
      <c r="I4" s="15"/>
    </row>
    <row r="5" spans="1:9" s="2" customFormat="1" ht="12.75">
      <c r="A5" s="3"/>
      <c r="B5" s="25" t="s">
        <v>104</v>
      </c>
      <c r="C5" s="15">
        <v>41.593695</v>
      </c>
      <c r="D5" s="15"/>
      <c r="E5" s="50"/>
      <c r="H5" s="15"/>
      <c r="I5" s="15"/>
    </row>
    <row r="6" spans="1:9" s="2" customFormat="1" ht="12.75">
      <c r="A6" s="3"/>
      <c r="B6" s="25" t="s">
        <v>128</v>
      </c>
      <c r="C6" s="15">
        <v>10.935234227557308</v>
      </c>
      <c r="D6" s="15"/>
      <c r="E6" s="50"/>
      <c r="H6" s="15"/>
      <c r="I6" s="15"/>
    </row>
    <row r="7" spans="1:9" s="2" customFormat="1" ht="12" customHeight="1">
      <c r="A7" s="5"/>
      <c r="B7" s="25" t="s">
        <v>105</v>
      </c>
      <c r="C7" s="15">
        <v>30.72384</v>
      </c>
      <c r="D7" s="15"/>
      <c r="E7" s="50"/>
      <c r="H7" s="15"/>
      <c r="I7" s="15"/>
    </row>
    <row r="8" spans="1:9" s="2" customFormat="1" ht="12" customHeight="1">
      <c r="A8" s="3"/>
      <c r="B8" s="25" t="s">
        <v>129</v>
      </c>
      <c r="C8" s="15">
        <v>48.76454831460674</v>
      </c>
      <c r="E8" s="50"/>
      <c r="H8" s="15"/>
      <c r="I8" s="15"/>
    </row>
    <row r="9" spans="1:9" s="2" customFormat="1" ht="12" customHeight="1">
      <c r="A9" s="3"/>
      <c r="B9" s="25" t="s">
        <v>115</v>
      </c>
      <c r="C9" s="15">
        <v>41.472</v>
      </c>
      <c r="D9" s="15"/>
      <c r="E9" s="50"/>
      <c r="H9" s="15"/>
      <c r="I9" s="15"/>
    </row>
    <row r="10" spans="1:9" s="2" customFormat="1" ht="12" customHeight="1">
      <c r="A10" s="3"/>
      <c r="B10" s="25" t="s">
        <v>85</v>
      </c>
      <c r="C10" s="15">
        <v>62.753651353364276</v>
      </c>
      <c r="E10" s="50"/>
      <c r="H10" s="15"/>
      <c r="I10" s="15"/>
    </row>
    <row r="11" spans="1:9" s="2" customFormat="1" ht="12" customHeight="1">
      <c r="A11" s="3"/>
      <c r="B11" s="25" t="s">
        <v>106</v>
      </c>
      <c r="C11" s="15">
        <v>84.672</v>
      </c>
      <c r="D11" s="15"/>
      <c r="E11" s="50"/>
      <c r="H11" s="15"/>
      <c r="I11" s="15"/>
    </row>
    <row r="12" spans="1:9" s="2" customFormat="1" ht="12" customHeight="1">
      <c r="A12" s="3"/>
      <c r="B12" s="25" t="s">
        <v>130</v>
      </c>
      <c r="C12" s="15">
        <v>2.9269175267243757</v>
      </c>
      <c r="E12" s="50"/>
      <c r="H12" s="15"/>
      <c r="I12" s="15"/>
    </row>
    <row r="13" spans="1:9" s="2" customFormat="1" ht="12" customHeight="1">
      <c r="A13" s="3"/>
      <c r="B13" s="25" t="s">
        <v>131</v>
      </c>
      <c r="C13" s="15">
        <v>49.31191232876712</v>
      </c>
      <c r="D13" s="15"/>
      <c r="E13" s="50"/>
      <c r="H13" s="15"/>
      <c r="I13" s="15"/>
    </row>
    <row r="14" spans="1:9" s="2" customFormat="1" ht="12" customHeight="1">
      <c r="A14" s="3"/>
      <c r="B14" s="25" t="s">
        <v>132</v>
      </c>
      <c r="C14" s="15">
        <v>12.33390410958904</v>
      </c>
      <c r="D14" s="15"/>
      <c r="E14" s="50"/>
      <c r="H14" s="15"/>
      <c r="I14" s="15"/>
    </row>
    <row r="15" spans="1:9" s="2" customFormat="1" ht="12" customHeight="1">
      <c r="A15" s="3"/>
      <c r="B15" s="25" t="s">
        <v>107</v>
      </c>
      <c r="C15" s="15">
        <v>71.8848</v>
      </c>
      <c r="D15" s="15"/>
      <c r="E15" s="50"/>
      <c r="H15" s="15"/>
      <c r="I15" s="15"/>
    </row>
    <row r="16" spans="1:9" s="2" customFormat="1" ht="12" customHeight="1">
      <c r="A16" s="3"/>
      <c r="B16" s="25" t="s">
        <v>69</v>
      </c>
      <c r="C16" s="15">
        <v>151.15693404140728</v>
      </c>
      <c r="D16" s="15"/>
      <c r="E16" s="50"/>
      <c r="H16" s="15"/>
      <c r="I16" s="15"/>
    </row>
    <row r="17" spans="1:9" s="2" customFormat="1" ht="12" customHeight="1">
      <c r="A17" s="3"/>
      <c r="B17" s="25" t="s">
        <v>93</v>
      </c>
      <c r="C17" s="15">
        <v>40.23933755912899</v>
      </c>
      <c r="D17" s="15"/>
      <c r="E17" s="50"/>
      <c r="H17" s="15"/>
      <c r="I17" s="15"/>
    </row>
    <row r="18" spans="1:9" s="2" customFormat="1" ht="12" customHeight="1">
      <c r="A18" s="3"/>
      <c r="B18" s="25" t="s">
        <v>94</v>
      </c>
      <c r="C18" s="15">
        <v>166.8527311238354</v>
      </c>
      <c r="D18" s="15"/>
      <c r="E18" s="50"/>
      <c r="H18" s="15"/>
      <c r="I18" s="15"/>
    </row>
    <row r="19" spans="1:9" s="2" customFormat="1" ht="12" customHeight="1">
      <c r="A19" s="3"/>
      <c r="B19" s="25" t="s">
        <v>95</v>
      </c>
      <c r="C19" s="15">
        <v>109.06218779737003</v>
      </c>
      <c r="D19" s="15"/>
      <c r="E19" s="50"/>
      <c r="H19" s="15"/>
      <c r="I19" s="15"/>
    </row>
    <row r="20" spans="1:9" s="2" customFormat="1" ht="12" customHeight="1">
      <c r="A20" s="3"/>
      <c r="B20" s="25" t="s">
        <v>96</v>
      </c>
      <c r="C20" s="15">
        <v>121.13848508942411</v>
      </c>
      <c r="D20" s="15"/>
      <c r="E20" s="50"/>
      <c r="H20" s="15"/>
      <c r="I20" s="15"/>
    </row>
    <row r="21" spans="1:9" s="2" customFormat="1" ht="12" customHeight="1">
      <c r="A21" s="3"/>
      <c r="B21" s="25" t="s">
        <v>77</v>
      </c>
      <c r="C21" s="15">
        <v>164.84725786117812</v>
      </c>
      <c r="D21" s="15"/>
      <c r="E21" s="50"/>
      <c r="H21" s="15"/>
      <c r="I21" s="15"/>
    </row>
    <row r="22" spans="1:9" s="2" customFormat="1" ht="12" customHeight="1">
      <c r="A22" s="3"/>
      <c r="B22" s="25" t="s">
        <v>108</v>
      </c>
      <c r="C22" s="15">
        <v>92.50039290082199</v>
      </c>
      <c r="D22" s="15"/>
      <c r="E22" s="50"/>
      <c r="H22" s="15"/>
      <c r="I22" s="15"/>
    </row>
    <row r="23" spans="1:9" s="2" customFormat="1" ht="12" customHeight="1">
      <c r="A23" s="3"/>
      <c r="B23" s="25" t="s">
        <v>133</v>
      </c>
      <c r="C23" s="15">
        <v>51.480316715608325</v>
      </c>
      <c r="D23" s="15"/>
      <c r="E23" s="50"/>
      <c r="H23" s="15"/>
      <c r="I23" s="15"/>
    </row>
    <row r="24" spans="1:9" s="2" customFormat="1" ht="12" customHeight="1">
      <c r="A24" s="3"/>
      <c r="B24" s="25" t="s">
        <v>134</v>
      </c>
      <c r="C24" s="15">
        <v>43.36834692698628</v>
      </c>
      <c r="D24" s="15"/>
      <c r="E24" s="50"/>
      <c r="H24" s="15"/>
      <c r="I24" s="15"/>
    </row>
    <row r="25" spans="1:9" s="2" customFormat="1" ht="12" customHeight="1">
      <c r="A25" s="3"/>
      <c r="B25" s="25" t="s">
        <v>109</v>
      </c>
      <c r="C25" s="15">
        <v>88.8</v>
      </c>
      <c r="D25" s="15"/>
      <c r="E25" s="50"/>
      <c r="H25" s="15"/>
      <c r="I25" s="15"/>
    </row>
    <row r="26" spans="1:9" s="2" customFormat="1" ht="12" customHeight="1">
      <c r="A26" s="3"/>
      <c r="B26" s="25" t="s">
        <v>135</v>
      </c>
      <c r="C26" s="15">
        <v>9.338705599999999</v>
      </c>
      <c r="D26" s="15"/>
      <c r="E26" s="50"/>
      <c r="H26" s="15"/>
      <c r="I26" s="15"/>
    </row>
    <row r="27" spans="1:9" s="2" customFormat="1" ht="12" customHeight="1">
      <c r="A27" s="3"/>
      <c r="B27" s="25" t="s">
        <v>97</v>
      </c>
      <c r="C27" s="15">
        <v>62.194728960000255</v>
      </c>
      <c r="D27" s="15"/>
      <c r="E27" s="50"/>
      <c r="H27" s="15"/>
      <c r="I27" s="15"/>
    </row>
    <row r="28" spans="1:9" s="2" customFormat="1" ht="12" customHeight="1">
      <c r="A28" s="3"/>
      <c r="B28" s="25" t="s">
        <v>98</v>
      </c>
      <c r="C28" s="15">
        <v>32.033664</v>
      </c>
      <c r="D28" s="15"/>
      <c r="E28" s="50"/>
      <c r="H28" s="15"/>
      <c r="I28" s="15"/>
    </row>
    <row r="29" spans="1:9" s="2" customFormat="1" ht="12" customHeight="1">
      <c r="A29" s="3"/>
      <c r="B29" s="25" t="s">
        <v>116</v>
      </c>
      <c r="C29" s="15">
        <v>79.64334246575369</v>
      </c>
      <c r="D29" s="15"/>
      <c r="E29" s="50"/>
      <c r="H29" s="15"/>
      <c r="I29" s="15"/>
    </row>
    <row r="30" spans="1:9" s="2" customFormat="1" ht="12" customHeight="1">
      <c r="A30" s="3"/>
      <c r="B30" s="25" t="s">
        <v>92</v>
      </c>
      <c r="C30" s="15">
        <v>84.35085000000001</v>
      </c>
      <c r="D30" s="15"/>
      <c r="E30" s="50"/>
      <c r="H30" s="15"/>
      <c r="I30" s="15"/>
    </row>
    <row r="31" spans="1:9" s="2" customFormat="1" ht="12" customHeight="1">
      <c r="A31" s="3"/>
      <c r="B31" s="25" t="s">
        <v>110</v>
      </c>
      <c r="C31" s="15">
        <v>62.1930037248</v>
      </c>
      <c r="D31" s="15"/>
      <c r="E31" s="50"/>
      <c r="H31" s="15"/>
      <c r="I31" s="15"/>
    </row>
    <row r="32" spans="1:9" s="2" customFormat="1" ht="12" customHeight="1">
      <c r="A32" s="3"/>
      <c r="B32" s="25" t="s">
        <v>83</v>
      </c>
      <c r="C32" s="15">
        <v>41.897088</v>
      </c>
      <c r="D32" s="15"/>
      <c r="E32" s="50"/>
      <c r="H32" s="15"/>
      <c r="I32" s="15"/>
    </row>
    <row r="33" spans="1:9" s="2" customFormat="1" ht="12" customHeight="1">
      <c r="A33" s="3"/>
      <c r="B33" s="25"/>
      <c r="C33" s="15"/>
      <c r="D33" s="15"/>
      <c r="E33" s="50"/>
      <c r="H33" s="15"/>
      <c r="I33" s="15"/>
    </row>
    <row r="34" spans="1:3" ht="12.75">
      <c r="A34" s="1"/>
      <c r="B34" s="12"/>
      <c r="C34" s="15"/>
    </row>
    <row r="35" spans="1:5" s="2" customFormat="1" ht="12.75">
      <c r="A35" s="3"/>
      <c r="B35" s="1" t="s">
        <v>1</v>
      </c>
      <c r="C35" s="16">
        <f>SUM(C4:C32)</f>
        <v>1935.2967556269232</v>
      </c>
      <c r="D35" s="15"/>
      <c r="E35" s="3"/>
    </row>
    <row r="36" spans="2:4" s="2" customFormat="1" ht="12.75">
      <c r="B36" s="1"/>
      <c r="C36" s="16"/>
      <c r="D36" s="15"/>
    </row>
    <row r="37" spans="2:4" s="2" customFormat="1" ht="12.75">
      <c r="B37" s="3" t="s">
        <v>17</v>
      </c>
      <c r="C37" s="15"/>
      <c r="D37" s="15"/>
    </row>
    <row r="38" spans="2:4" s="2" customFormat="1" ht="12.75">
      <c r="B38" s="2" t="s">
        <v>13</v>
      </c>
      <c r="C38" s="15">
        <v>0</v>
      </c>
      <c r="D38" s="15"/>
    </row>
    <row r="39" spans="1:5" s="2" customFormat="1" ht="12.75">
      <c r="A39" s="3"/>
      <c r="B39" s="2" t="s">
        <v>14</v>
      </c>
      <c r="C39" s="15">
        <v>0</v>
      </c>
      <c r="D39" s="15"/>
      <c r="E39" s="3"/>
    </row>
    <row r="40" spans="1:5" s="2" customFormat="1" ht="12.75">
      <c r="A40" s="3"/>
      <c r="B40" s="2" t="s">
        <v>10</v>
      </c>
      <c r="C40" s="15">
        <v>0</v>
      </c>
      <c r="D40" s="15"/>
      <c r="E40" s="3"/>
    </row>
    <row r="41" spans="1:5" s="2" customFormat="1" ht="12.75">
      <c r="A41" s="3"/>
      <c r="B41" s="3" t="s">
        <v>2</v>
      </c>
      <c r="C41" s="16">
        <f>SUM(C38:C40)</f>
        <v>0</v>
      </c>
      <c r="D41" s="15"/>
      <c r="E41" s="3"/>
    </row>
    <row r="42" spans="2:4" s="2" customFormat="1" ht="12.75">
      <c r="B42" s="3"/>
      <c r="C42" s="16"/>
      <c r="D42" s="15"/>
    </row>
    <row r="43" spans="2:4" s="2" customFormat="1" ht="12.75">
      <c r="B43" s="3" t="s">
        <v>18</v>
      </c>
      <c r="C43" s="15"/>
      <c r="D43" s="15"/>
    </row>
    <row r="44" spans="2:4" s="2" customFormat="1" ht="15" customHeight="1">
      <c r="B44" s="2" t="s">
        <v>13</v>
      </c>
      <c r="C44" s="15">
        <v>0</v>
      </c>
      <c r="D44" s="15"/>
    </row>
    <row r="45" spans="1:5" s="2" customFormat="1" ht="12.75">
      <c r="A45" s="3"/>
      <c r="B45" s="2" t="s">
        <v>14</v>
      </c>
      <c r="C45" s="15">
        <v>0</v>
      </c>
      <c r="D45" s="15"/>
      <c r="E45" s="3"/>
    </row>
    <row r="46" spans="1:5" s="2" customFormat="1" ht="12.75">
      <c r="A46" s="3"/>
      <c r="B46" s="2" t="s">
        <v>10</v>
      </c>
      <c r="C46" s="15">
        <v>0</v>
      </c>
      <c r="D46" s="15"/>
      <c r="E46" s="3"/>
    </row>
    <row r="47" spans="1:5" s="2" customFormat="1" ht="12.75">
      <c r="A47" s="3"/>
      <c r="B47" s="3" t="s">
        <v>56</v>
      </c>
      <c r="C47" s="16">
        <f>SUM(C44:C46)</f>
        <v>0</v>
      </c>
      <c r="D47" s="15"/>
      <c r="E47" s="3"/>
    </row>
    <row r="48" spans="1:5" s="2" customFormat="1" ht="12.75">
      <c r="A48" s="3"/>
      <c r="B48" s="3"/>
      <c r="C48" s="16"/>
      <c r="D48" s="15"/>
      <c r="E48" s="3"/>
    </row>
    <row r="49" spans="2:5" s="2" customFormat="1" ht="12.75">
      <c r="B49" s="3" t="s">
        <v>57</v>
      </c>
      <c r="C49" s="15"/>
      <c r="D49" s="15"/>
      <c r="E49" s="5"/>
    </row>
    <row r="50" spans="2:5" s="2" customFormat="1" ht="12.75">
      <c r="B50" s="3" t="s">
        <v>58</v>
      </c>
      <c r="C50" s="16">
        <f>SUM(C51:C52)</f>
        <v>33.379941506849306</v>
      </c>
      <c r="D50" s="15"/>
      <c r="E50" s="5"/>
    </row>
    <row r="51" spans="2:9" s="2" customFormat="1" ht="12.75">
      <c r="B51" s="5" t="s">
        <v>113</v>
      </c>
      <c r="C51" s="15">
        <f>33379.9415068493/1000</f>
        <v>33.379941506849306</v>
      </c>
      <c r="D51" s="15"/>
      <c r="H51" s="15"/>
      <c r="I51" s="15"/>
    </row>
    <row r="52" spans="2:8" s="2" customFormat="1" ht="12.75">
      <c r="B52" s="2" t="s">
        <v>10</v>
      </c>
      <c r="C52" s="15">
        <v>0</v>
      </c>
      <c r="D52" s="15"/>
      <c r="E52"/>
      <c r="F52" s="35"/>
      <c r="H52" s="15"/>
    </row>
    <row r="53" spans="2:8" s="2" customFormat="1" ht="12.75">
      <c r="B53" s="3" t="s">
        <v>59</v>
      </c>
      <c r="C53" s="16">
        <f>SUM(C54:C65)</f>
        <v>334.4449827126959</v>
      </c>
      <c r="D53" s="15"/>
      <c r="E53"/>
      <c r="F53" s="35"/>
      <c r="H53" s="15"/>
    </row>
    <row r="54" spans="2:9" s="2" customFormat="1" ht="12.75">
      <c r="B54" s="25" t="s">
        <v>71</v>
      </c>
      <c r="C54" s="15">
        <v>8.021404630438358</v>
      </c>
      <c r="D54" s="15"/>
      <c r="E54"/>
      <c r="F54" s="35"/>
      <c r="G54" s="9"/>
      <c r="H54" s="15"/>
      <c r="I54" s="15"/>
    </row>
    <row r="55" spans="2:9" s="2" customFormat="1" ht="12.75">
      <c r="B55" s="25" t="s">
        <v>72</v>
      </c>
      <c r="C55" s="15">
        <v>67.72041729315067</v>
      </c>
      <c r="D55" s="15"/>
      <c r="E55"/>
      <c r="F55" s="35"/>
      <c r="G55" s="9"/>
      <c r="H55" s="15"/>
      <c r="I55" s="15"/>
    </row>
    <row r="56" spans="2:9" s="2" customFormat="1" ht="12.75">
      <c r="B56" s="25" t="s">
        <v>73</v>
      </c>
      <c r="C56" s="15">
        <v>36.37275591945206</v>
      </c>
      <c r="D56" s="15"/>
      <c r="E56"/>
      <c r="F56" s="35"/>
      <c r="G56" s="9"/>
      <c r="H56" s="15"/>
      <c r="I56" s="15"/>
    </row>
    <row r="57" spans="2:9" s="2" customFormat="1" ht="12.75">
      <c r="B57" s="25" t="s">
        <v>75</v>
      </c>
      <c r="C57" s="15">
        <v>45.01512553068493</v>
      </c>
      <c r="D57" s="15"/>
      <c r="E57"/>
      <c r="F57" s="35"/>
      <c r="G57" s="9"/>
      <c r="H57" s="15"/>
      <c r="I57" s="15"/>
    </row>
    <row r="58" spans="2:9" s="2" customFormat="1" ht="12.75">
      <c r="B58" s="25" t="s">
        <v>117</v>
      </c>
      <c r="C58" s="15">
        <v>34.46078906323288</v>
      </c>
      <c r="D58" s="15"/>
      <c r="E58"/>
      <c r="F58" s="35"/>
      <c r="G58" s="9"/>
      <c r="H58" s="15"/>
      <c r="I58" s="15"/>
    </row>
    <row r="59" spans="2:9" s="2" customFormat="1" ht="12.75">
      <c r="B59" s="25" t="s">
        <v>82</v>
      </c>
      <c r="C59" s="15">
        <v>68.97027068876713</v>
      </c>
      <c r="D59" s="15"/>
      <c r="E59"/>
      <c r="F59" s="35"/>
      <c r="G59" s="9"/>
      <c r="H59" s="15"/>
      <c r="I59" s="15"/>
    </row>
    <row r="60" spans="2:9" s="2" customFormat="1" ht="12.75">
      <c r="B60" s="25" t="s">
        <v>111</v>
      </c>
      <c r="C60" s="15">
        <v>20.63624676945206</v>
      </c>
      <c r="D60" s="15"/>
      <c r="E60"/>
      <c r="F60" s="35"/>
      <c r="G60" s="35"/>
      <c r="H60" s="15"/>
      <c r="I60" s="15"/>
    </row>
    <row r="61" spans="1:9" s="2" customFormat="1" ht="12.75">
      <c r="A61" s="3"/>
      <c r="B61" s="25" t="s">
        <v>118</v>
      </c>
      <c r="C61" s="15">
        <v>32.884529459726025</v>
      </c>
      <c r="F61" s="35"/>
      <c r="G61" s="35"/>
      <c r="H61" s="15"/>
      <c r="I61" s="15"/>
    </row>
    <row r="62" spans="1:9" s="2" customFormat="1" ht="12.75">
      <c r="A62" s="3"/>
      <c r="B62" s="25" t="s">
        <v>136</v>
      </c>
      <c r="C62" s="15">
        <v>0.23829991225753422</v>
      </c>
      <c r="F62" s="35"/>
      <c r="G62" s="35"/>
      <c r="H62" s="15"/>
      <c r="I62" s="15"/>
    </row>
    <row r="63" spans="1:9" s="2" customFormat="1" ht="12.75">
      <c r="A63" s="3"/>
      <c r="B63" s="25" t="s">
        <v>137</v>
      </c>
      <c r="C63" s="15">
        <v>8.589809151342466</v>
      </c>
      <c r="F63" s="35"/>
      <c r="G63" s="35"/>
      <c r="H63" s="15"/>
      <c r="I63" s="15"/>
    </row>
    <row r="64" spans="1:9" s="2" customFormat="1" ht="12.75">
      <c r="A64" s="3"/>
      <c r="B64" s="25" t="s">
        <v>112</v>
      </c>
      <c r="C64" s="15">
        <v>11.535334294191783</v>
      </c>
      <c r="F64" s="35"/>
      <c r="G64" s="35"/>
      <c r="H64" s="15"/>
      <c r="I64" s="15"/>
    </row>
    <row r="65" spans="1:6" s="2" customFormat="1" ht="12.75">
      <c r="A65" s="3"/>
      <c r="B65" s="25"/>
      <c r="C65" s="45"/>
      <c r="D65" s="15"/>
      <c r="E65"/>
      <c r="F65" s="35"/>
    </row>
    <row r="66" spans="1:6" s="2" customFormat="1" ht="12.75">
      <c r="A66" s="3"/>
      <c r="B66" s="3" t="s">
        <v>19</v>
      </c>
      <c r="C66" s="16">
        <f>C53+C50</f>
        <v>367.8249242195452</v>
      </c>
      <c r="D66" s="15"/>
      <c r="E66"/>
      <c r="F66" s="35"/>
    </row>
    <row r="67" spans="1:6" s="2" customFormat="1" ht="12.75">
      <c r="A67" s="3"/>
      <c r="B67" s="3"/>
      <c r="C67" s="16"/>
      <c r="D67" s="43"/>
      <c r="E67" s="44"/>
      <c r="F67" s="35"/>
    </row>
    <row r="68" spans="1:6" s="2" customFormat="1" ht="12.75">
      <c r="A68" s="3"/>
      <c r="B68" s="3" t="s">
        <v>21</v>
      </c>
      <c r="C68" s="16"/>
      <c r="D68" s="43"/>
      <c r="E68" s="44"/>
      <c r="F68" s="35"/>
    </row>
    <row r="69" spans="1:6" s="2" customFormat="1" ht="12.75">
      <c r="A69" s="3"/>
      <c r="B69" s="3" t="s">
        <v>60</v>
      </c>
      <c r="C69" s="19">
        <f>SUM(C70:C73)</f>
        <v>66.08</v>
      </c>
      <c r="D69" s="43"/>
      <c r="E69" s="44"/>
      <c r="F69" s="35"/>
    </row>
    <row r="70" spans="1:10" s="2" customFormat="1" ht="12.75">
      <c r="A70" s="3"/>
      <c r="B70" s="28" t="s">
        <v>99</v>
      </c>
      <c r="C70" s="42">
        <v>61.44</v>
      </c>
      <c r="D70" s="43"/>
      <c r="E70" s="44"/>
      <c r="F70" s="35"/>
      <c r="J70" s="49"/>
    </row>
    <row r="71" spans="1:10" s="2" customFormat="1" ht="12.75">
      <c r="A71" s="3"/>
      <c r="B71" s="28" t="s">
        <v>81</v>
      </c>
      <c r="C71" s="42">
        <v>0</v>
      </c>
      <c r="D71" s="43"/>
      <c r="E71" s="41"/>
      <c r="F71" s="32"/>
      <c r="J71" s="49"/>
    </row>
    <row r="72" spans="1:10" s="2" customFormat="1" ht="12.75">
      <c r="A72" s="3"/>
      <c r="B72" s="28" t="s">
        <v>65</v>
      </c>
      <c r="C72" s="42">
        <v>-8.33</v>
      </c>
      <c r="D72" s="43"/>
      <c r="E72" s="41"/>
      <c r="F72" s="32"/>
      <c r="J72" s="49"/>
    </row>
    <row r="73" spans="1:10" s="2" customFormat="1" ht="12.75">
      <c r="A73" s="3"/>
      <c r="B73" s="28" t="s">
        <v>76</v>
      </c>
      <c r="C73" s="42">
        <v>12.97</v>
      </c>
      <c r="D73" s="15"/>
      <c r="E73" s="32"/>
      <c r="F73" s="32"/>
      <c r="J73" s="49"/>
    </row>
    <row r="74" spans="1:6" s="2" customFormat="1" ht="12.75">
      <c r="A74" s="3"/>
      <c r="B74" s="3" t="s">
        <v>61</v>
      </c>
      <c r="C74" s="19">
        <f>SUM(C75:C94)</f>
        <v>182.18820301910412</v>
      </c>
      <c r="F74" s="32"/>
    </row>
    <row r="75" spans="1:9" s="2" customFormat="1" ht="12.75">
      <c r="A75" s="3"/>
      <c r="B75" s="28" t="s">
        <v>80</v>
      </c>
      <c r="C75" s="15">
        <v>1.1416437333095892</v>
      </c>
      <c r="D75" s="15"/>
      <c r="E75" s="47"/>
      <c r="F75" s="32"/>
      <c r="H75" s="15"/>
      <c r="I75" s="15"/>
    </row>
    <row r="76" spans="1:9" s="2" customFormat="1" ht="12.75">
      <c r="A76" s="3"/>
      <c r="B76" s="28" t="s">
        <v>100</v>
      </c>
      <c r="C76" s="15">
        <v>5.688437024054796</v>
      </c>
      <c r="D76" s="40"/>
      <c r="E76" s="47"/>
      <c r="F76" s="32"/>
      <c r="H76" s="15"/>
      <c r="I76" s="15"/>
    </row>
    <row r="77" spans="1:9" s="2" customFormat="1" ht="12.75">
      <c r="A77" s="3"/>
      <c r="B77" s="39" t="s">
        <v>87</v>
      </c>
      <c r="C77" s="15">
        <v>0.016890510405479453</v>
      </c>
      <c r="D77" s="15"/>
      <c r="E77" s="47"/>
      <c r="H77" s="15"/>
      <c r="I77" s="15"/>
    </row>
    <row r="78" spans="1:9" s="2" customFormat="1" ht="12.75">
      <c r="A78" s="3"/>
      <c r="B78" s="39" t="s">
        <v>86</v>
      </c>
      <c r="C78" s="15">
        <v>2.900087402405479</v>
      </c>
      <c r="D78" s="15"/>
      <c r="E78" s="47"/>
      <c r="H78" s="15"/>
      <c r="I78" s="15"/>
    </row>
    <row r="79" spans="1:9" s="2" customFormat="1" ht="12.75">
      <c r="A79" s="3"/>
      <c r="B79" s="28" t="s">
        <v>88</v>
      </c>
      <c r="C79" s="15">
        <v>4.74193468209589</v>
      </c>
      <c r="D79" s="15"/>
      <c r="E79" s="16"/>
      <c r="H79" s="15"/>
      <c r="I79" s="15"/>
    </row>
    <row r="80" spans="1:9" s="2" customFormat="1" ht="12.75">
      <c r="A80" s="3"/>
      <c r="B80" s="28" t="s">
        <v>89</v>
      </c>
      <c r="C80" s="15">
        <v>0.01657726423013699</v>
      </c>
      <c r="D80" s="15"/>
      <c r="E80" s="47"/>
      <c r="H80" s="15"/>
      <c r="I80" s="15"/>
    </row>
    <row r="81" spans="1:9" s="2" customFormat="1" ht="12.75">
      <c r="A81" s="3"/>
      <c r="B81" s="39" t="s">
        <v>90</v>
      </c>
      <c r="C81" s="15">
        <v>0.6068012888246576</v>
      </c>
      <c r="D81" s="15"/>
      <c r="E81" s="47"/>
      <c r="F81" s="32"/>
      <c r="H81" s="15"/>
      <c r="I81" s="15"/>
    </row>
    <row r="82" spans="1:9" s="2" customFormat="1" ht="12.75">
      <c r="A82" s="3"/>
      <c r="B82" s="46" t="s">
        <v>79</v>
      </c>
      <c r="C82" s="15">
        <v>37.38254670713973</v>
      </c>
      <c r="D82" s="15"/>
      <c r="E82" s="48"/>
      <c r="H82" s="15"/>
      <c r="I82" s="15"/>
    </row>
    <row r="83" spans="1:9" s="2" customFormat="1" ht="12.75">
      <c r="A83" s="3"/>
      <c r="B83" s="46" t="s">
        <v>138</v>
      </c>
      <c r="C83" s="15">
        <v>0.7839857281506849</v>
      </c>
      <c r="D83" s="15"/>
      <c r="E83" s="48"/>
      <c r="H83" s="15"/>
      <c r="I83" s="15"/>
    </row>
    <row r="84" spans="1:9" s="2" customFormat="1" ht="12.75">
      <c r="A84" s="3"/>
      <c r="B84" s="46" t="s">
        <v>139</v>
      </c>
      <c r="C84" s="15">
        <v>0.764859867671233</v>
      </c>
      <c r="D84" s="15"/>
      <c r="E84" s="48"/>
      <c r="H84" s="15"/>
      <c r="I84" s="15"/>
    </row>
    <row r="85" spans="1:9" s="2" customFormat="1" ht="12.75">
      <c r="A85" s="3"/>
      <c r="B85" s="46" t="s">
        <v>119</v>
      </c>
      <c r="C85" s="15">
        <v>9.558000996054794</v>
      </c>
      <c r="D85" s="15"/>
      <c r="E85" s="48"/>
      <c r="H85" s="15"/>
      <c r="I85" s="15"/>
    </row>
    <row r="86" spans="1:9" s="2" customFormat="1" ht="12.75">
      <c r="A86" s="3"/>
      <c r="B86" s="46" t="s">
        <v>63</v>
      </c>
      <c r="C86" s="15">
        <v>58.1572517641452</v>
      </c>
      <c r="D86" s="15"/>
      <c r="H86" s="15"/>
      <c r="I86" s="15"/>
    </row>
    <row r="87" spans="2:9" s="2" customFormat="1" ht="12.75">
      <c r="B87" s="46" t="s">
        <v>101</v>
      </c>
      <c r="C87" s="15">
        <v>1.9267094856876716</v>
      </c>
      <c r="D87" s="15"/>
      <c r="H87" s="15"/>
      <c r="I87" s="15"/>
    </row>
    <row r="88" spans="1:9" s="2" customFormat="1" ht="12.75">
      <c r="A88" s="3"/>
      <c r="B88" s="46" t="s">
        <v>64</v>
      </c>
      <c r="C88" s="15">
        <v>5.943205034432878</v>
      </c>
      <c r="D88" s="15"/>
      <c r="F88" s="32"/>
      <c r="H88" s="15"/>
      <c r="I88" s="15"/>
    </row>
    <row r="89" spans="1:9" s="2" customFormat="1" ht="12.75">
      <c r="A89" s="3"/>
      <c r="B89" s="46" t="s">
        <v>102</v>
      </c>
      <c r="C89" s="15">
        <v>30.472020273786306</v>
      </c>
      <c r="D89" s="15"/>
      <c r="F89" s="32"/>
      <c r="H89" s="15"/>
      <c r="I89" s="15"/>
    </row>
    <row r="90" spans="1:9" s="2" customFormat="1" ht="12.75">
      <c r="A90" s="3"/>
      <c r="B90" s="46" t="s">
        <v>114</v>
      </c>
      <c r="C90" s="15">
        <v>5.97482493369863</v>
      </c>
      <c r="D90" s="15"/>
      <c r="F90" s="32"/>
      <c r="H90" s="15"/>
      <c r="I90" s="15"/>
    </row>
    <row r="91" spans="1:9" s="2" customFormat="1" ht="12.75">
      <c r="A91" s="3"/>
      <c r="B91" s="46" t="s">
        <v>120</v>
      </c>
      <c r="C91" s="15">
        <v>0.4118822889123287</v>
      </c>
      <c r="D91" s="15"/>
      <c r="F91" s="32"/>
      <c r="H91" s="15"/>
      <c r="I91" s="15"/>
    </row>
    <row r="92" spans="1:9" s="2" customFormat="1" ht="12.75">
      <c r="A92" s="3"/>
      <c r="B92" s="46" t="s">
        <v>121</v>
      </c>
      <c r="C92" s="15">
        <v>6.055954098082191</v>
      </c>
      <c r="D92" s="15"/>
      <c r="F92" s="32"/>
      <c r="H92" s="15"/>
      <c r="I92" s="15"/>
    </row>
    <row r="93" spans="1:9" s="2" customFormat="1" ht="12.75">
      <c r="A93" s="3"/>
      <c r="B93" s="46" t="s">
        <v>140</v>
      </c>
      <c r="C93" s="15">
        <v>9.644589936016441</v>
      </c>
      <c r="D93" s="15"/>
      <c r="F93" s="32"/>
      <c r="H93" s="15"/>
      <c r="I93" s="15"/>
    </row>
    <row r="94" spans="2:4" s="2" customFormat="1" ht="12.75">
      <c r="B94" s="28"/>
      <c r="C94" s="15"/>
      <c r="D94" s="15"/>
    </row>
    <row r="95" spans="2:4" s="2" customFormat="1" ht="12.75">
      <c r="B95" s="3" t="s">
        <v>20</v>
      </c>
      <c r="C95" s="19">
        <f>C35+C41+C47+C66+C69+C74</f>
        <v>2551.3898828655724</v>
      </c>
      <c r="D95" s="15"/>
    </row>
    <row r="96" spans="2:4" s="2" customFormat="1" ht="12.75">
      <c r="B96" s="3" t="s">
        <v>125</v>
      </c>
      <c r="C96" s="19">
        <f>'סך התשלומים ששולמו בגין כל סוג'!C37</f>
        <v>1697298</v>
      </c>
      <c r="D96" s="15"/>
    </row>
    <row r="97" spans="2:4" s="2" customFormat="1" ht="12.75">
      <c r="B97" s="3"/>
      <c r="C97" s="8"/>
      <c r="D97" s="15"/>
    </row>
    <row r="98" s="2" customFormat="1" ht="12.75">
      <c r="D98" s="15"/>
    </row>
    <row r="99" spans="2:4" s="2" customFormat="1" ht="12.75">
      <c r="B99" s="33"/>
      <c r="C99" s="36"/>
      <c r="D99" s="15"/>
    </row>
    <row r="100" spans="2:4" s="2" customFormat="1" ht="12.75">
      <c r="B100" s="5"/>
      <c r="D100" s="15"/>
    </row>
    <row r="101" spans="2:4" s="2" customFormat="1" ht="12.75">
      <c r="B101" s="27"/>
      <c r="D101" s="15"/>
    </row>
    <row r="102" s="2" customFormat="1" ht="12.75">
      <c r="D102" s="15"/>
    </row>
    <row r="103" spans="2:4" s="2" customFormat="1" ht="12.75">
      <c r="B103" s="5"/>
      <c r="D103" s="15"/>
    </row>
    <row r="104" spans="2:4" s="2" customFormat="1" ht="12.75">
      <c r="B104" s="5"/>
      <c r="D104" s="15"/>
    </row>
    <row r="105" spans="2:4" s="2" customFormat="1" ht="12.75">
      <c r="B105" s="5"/>
      <c r="D105" s="15"/>
    </row>
    <row r="106" spans="2:4" s="2" customFormat="1" ht="12.75">
      <c r="B106" s="27"/>
      <c r="D106" s="15"/>
    </row>
    <row r="107" s="2" customFormat="1" ht="12.75">
      <c r="D107" s="15"/>
    </row>
    <row r="108" spans="2:4" s="2" customFormat="1" ht="12.75">
      <c r="B108" s="5"/>
      <c r="D108" s="15"/>
    </row>
    <row r="109" spans="2:4" s="2" customFormat="1" ht="12.75">
      <c r="B109" s="5"/>
      <c r="D109" s="15"/>
    </row>
    <row r="110" spans="2:4" s="2" customFormat="1" ht="12.75">
      <c r="B110" s="5"/>
      <c r="D110" s="15"/>
    </row>
    <row r="111" spans="2:4" s="2" customFormat="1" ht="12.75">
      <c r="B111" s="27"/>
      <c r="D111" s="15"/>
    </row>
    <row r="112" s="2" customFormat="1" ht="12.75">
      <c r="D112" s="15"/>
    </row>
    <row r="113" spans="2:4" s="2" customFormat="1" ht="12.75">
      <c r="B113" s="5"/>
      <c r="D113" s="15"/>
    </row>
    <row r="114" spans="2:4" s="2" customFormat="1" ht="12.75">
      <c r="B114" s="5"/>
      <c r="D114" s="15"/>
    </row>
    <row r="115" spans="2:4" s="2" customFormat="1" ht="12.75">
      <c r="B115" s="5"/>
      <c r="D115" s="15"/>
    </row>
    <row r="116" spans="2:4" s="2" customFormat="1" ht="12.75">
      <c r="B116" s="27"/>
      <c r="D116" s="15"/>
    </row>
    <row r="117" s="2" customFormat="1" ht="12.75">
      <c r="D117" s="15"/>
    </row>
    <row r="118" spans="2:4" s="2" customFormat="1" ht="12.75">
      <c r="B118" s="5"/>
      <c r="D118" s="15"/>
    </row>
    <row r="119" spans="2:4" s="2" customFormat="1" ht="12.75">
      <c r="B119" s="5"/>
      <c r="D119" s="15"/>
    </row>
    <row r="120" spans="2:4" s="2" customFormat="1" ht="12.75">
      <c r="B120" s="5"/>
      <c r="D120" s="15"/>
    </row>
    <row r="121" spans="2:4" s="2" customFormat="1" ht="12.75">
      <c r="B121" s="27"/>
      <c r="D121" s="15"/>
    </row>
    <row r="122" s="2" customFormat="1" ht="12.75">
      <c r="D122" s="15"/>
    </row>
    <row r="123" spans="2:4" s="2" customFormat="1" ht="12.75">
      <c r="B123" s="5"/>
      <c r="D123" s="15"/>
    </row>
    <row r="124" spans="2:4" s="2" customFormat="1" ht="12.75">
      <c r="B124" s="5"/>
      <c r="D124" s="15"/>
    </row>
    <row r="125" spans="2:4" s="2" customFormat="1" ht="12.75">
      <c r="B125" s="5"/>
      <c r="D125" s="15"/>
    </row>
    <row r="126" spans="2:4" s="2" customFormat="1" ht="12.75">
      <c r="B126" s="27"/>
      <c r="D126" s="15"/>
    </row>
    <row r="127" s="2" customFormat="1" ht="12.75">
      <c r="D127" s="15"/>
    </row>
    <row r="128" spans="2:4" s="2" customFormat="1" ht="12.75">
      <c r="B128" s="5"/>
      <c r="D128" s="15"/>
    </row>
    <row r="129" spans="2:4" s="2" customFormat="1" ht="12.75">
      <c r="B129" s="5"/>
      <c r="D129" s="15"/>
    </row>
    <row r="130" spans="2:4" s="2" customFormat="1" ht="12.75">
      <c r="B130" s="5"/>
      <c r="D130" s="15"/>
    </row>
    <row r="131" spans="2:4" s="2" customFormat="1" ht="12.75">
      <c r="B131" s="27"/>
      <c r="D131" s="15"/>
    </row>
    <row r="132" s="2" customFormat="1" ht="12.75">
      <c r="D132" s="15"/>
    </row>
    <row r="133" spans="2:4" s="2" customFormat="1" ht="12.75">
      <c r="B133" s="5"/>
      <c r="D133" s="15"/>
    </row>
    <row r="134" spans="2:4" s="2" customFormat="1" ht="12.75">
      <c r="B134" s="5"/>
      <c r="D134" s="15"/>
    </row>
    <row r="135" spans="2:4" s="2" customFormat="1" ht="12.75">
      <c r="B135" s="5"/>
      <c r="D135" s="15"/>
    </row>
    <row r="136" spans="2:4" s="2" customFormat="1" ht="12.75">
      <c r="B136" s="27"/>
      <c r="D136" s="15"/>
    </row>
    <row r="137" s="2" customFormat="1" ht="12.75">
      <c r="D137" s="15"/>
    </row>
    <row r="138" spans="2:4" s="2" customFormat="1" ht="12.75">
      <c r="B138" s="5"/>
      <c r="D138" s="15"/>
    </row>
    <row r="139" spans="2:4" s="2" customFormat="1" ht="12.75">
      <c r="B139" s="5"/>
      <c r="D139" s="15"/>
    </row>
    <row r="140" spans="2:4" s="2" customFormat="1" ht="12.75">
      <c r="B140" s="5"/>
      <c r="D140" s="15"/>
    </row>
    <row r="141" spans="2:4" s="2" customFormat="1" ht="12.75">
      <c r="B141" s="27"/>
      <c r="D141" s="15"/>
    </row>
    <row r="142" s="2" customFormat="1" ht="12.75">
      <c r="D142" s="15"/>
    </row>
    <row r="143" spans="2:4" s="2" customFormat="1" ht="12.75">
      <c r="B143" s="5"/>
      <c r="D143" s="15"/>
    </row>
    <row r="144" spans="2:4" s="2" customFormat="1" ht="12.75">
      <c r="B144" s="5"/>
      <c r="D144" s="15"/>
    </row>
    <row r="145" spans="2:4" s="2" customFormat="1" ht="12.75">
      <c r="B145" s="5"/>
      <c r="D145" s="15"/>
    </row>
    <row r="146" spans="2:4" s="2" customFormat="1" ht="12.75">
      <c r="B146" s="27"/>
      <c r="D146" s="15"/>
    </row>
    <row r="147" s="2" customFormat="1" ht="12.75">
      <c r="D147" s="15"/>
    </row>
    <row r="148" spans="2:4" s="2" customFormat="1" ht="12.75">
      <c r="B148" s="5"/>
      <c r="D148" s="15"/>
    </row>
    <row r="149" spans="2:4" s="2" customFormat="1" ht="12.75">
      <c r="B149" s="5"/>
      <c r="D149" s="15"/>
    </row>
    <row r="150" spans="2:4" s="2" customFormat="1" ht="12.75">
      <c r="B150" s="5"/>
      <c r="D150" s="15"/>
    </row>
    <row r="151" spans="2:4" s="2" customFormat="1" ht="12.75">
      <c r="B151" s="27"/>
      <c r="D151" s="15"/>
    </row>
    <row r="152" s="2" customFormat="1" ht="12.75">
      <c r="D152" s="15"/>
    </row>
    <row r="153" spans="2:4" s="2" customFormat="1" ht="12.75">
      <c r="B153" s="5"/>
      <c r="D153" s="15"/>
    </row>
    <row r="154" spans="2:4" s="2" customFormat="1" ht="12.75">
      <c r="B154" s="5"/>
      <c r="D154" s="15"/>
    </row>
    <row r="155" spans="2:4" s="2" customFormat="1" ht="12.75">
      <c r="B155" s="5"/>
      <c r="D155" s="15"/>
    </row>
    <row r="156" spans="2:4" s="2" customFormat="1" ht="12.75">
      <c r="B156" s="27"/>
      <c r="D156" s="15"/>
    </row>
    <row r="157" s="2" customFormat="1" ht="12.75">
      <c r="D157" s="15"/>
    </row>
    <row r="158" spans="2:4" s="2" customFormat="1" ht="12.75">
      <c r="B158" s="5"/>
      <c r="D158" s="15"/>
    </row>
    <row r="159" spans="2:4" s="2" customFormat="1" ht="12.75">
      <c r="B159" s="5"/>
      <c r="D159" s="15"/>
    </row>
    <row r="160" spans="2:4" s="2" customFormat="1" ht="12.75">
      <c r="B160" s="5"/>
      <c r="D160" s="15"/>
    </row>
    <row r="161" spans="2:4" s="2" customFormat="1" ht="12.75">
      <c r="B161" s="27"/>
      <c r="D161" s="15"/>
    </row>
    <row r="162" s="2" customFormat="1" ht="12.75">
      <c r="D162" s="15"/>
    </row>
    <row r="163" spans="2:4" s="2" customFormat="1" ht="12.75">
      <c r="B163" s="5"/>
      <c r="D163" s="15"/>
    </row>
    <row r="164" spans="2:4" s="2" customFormat="1" ht="12.75">
      <c r="B164" s="5"/>
      <c r="D164" s="15"/>
    </row>
    <row r="165" s="2" customFormat="1" ht="12.75">
      <c r="B165" s="5"/>
    </row>
    <row r="166" s="2" customFormat="1" ht="12.75">
      <c r="B166" s="27"/>
    </row>
    <row r="167" s="2" customFormat="1" ht="12.75"/>
    <row r="168" s="2" customFormat="1" ht="12.75">
      <c r="B168" s="5"/>
    </row>
    <row r="169" s="2" customFormat="1" ht="12.75">
      <c r="B169" s="5"/>
    </row>
    <row r="170" s="2" customFormat="1" ht="12.75">
      <c r="B170" s="5"/>
    </row>
    <row r="171" s="2" customFormat="1" ht="12.75">
      <c r="B171" s="27"/>
    </row>
    <row r="172" s="2" customFormat="1" ht="12.75"/>
    <row r="173" s="2" customFormat="1" ht="12.75">
      <c r="B173" s="5"/>
    </row>
    <row r="174" s="2" customFormat="1" ht="12.75">
      <c r="B174" s="5"/>
    </row>
    <row r="175" s="2" customFormat="1" ht="12.75">
      <c r="B175" s="5"/>
    </row>
    <row r="176" s="2" customFormat="1" ht="12.75">
      <c r="B176" s="27"/>
    </row>
    <row r="177" s="2" customFormat="1" ht="12.75"/>
    <row r="178" s="2" customFormat="1" ht="12.75">
      <c r="B178" s="5"/>
    </row>
    <row r="179" s="2" customFormat="1" ht="12.75">
      <c r="B179" s="5"/>
    </row>
    <row r="180" s="2" customFormat="1" ht="12.75">
      <c r="B180" s="5"/>
    </row>
    <row r="181" s="2" customFormat="1" ht="12.75">
      <c r="B181" s="27"/>
    </row>
    <row r="182" s="2" customFormat="1" ht="12.75"/>
    <row r="183" s="2" customFormat="1" ht="12.75">
      <c r="B183" s="5"/>
    </row>
    <row r="184" s="2" customFormat="1" ht="12.75">
      <c r="B184" s="5"/>
    </row>
    <row r="185" s="2" customFormat="1" ht="12.75">
      <c r="B185" s="5"/>
    </row>
    <row r="186" s="2" customFormat="1" ht="12.75">
      <c r="B186" s="27"/>
    </row>
    <row r="187" s="2" customFormat="1" ht="12.75"/>
    <row r="188" s="2" customFormat="1" ht="12.75">
      <c r="B188" s="5"/>
    </row>
    <row r="189" s="2" customFormat="1" ht="12.75">
      <c r="B189" s="5"/>
    </row>
    <row r="190" s="2" customFormat="1" ht="12.75">
      <c r="B190" s="5"/>
    </row>
    <row r="191" s="2" customFormat="1" ht="12.75">
      <c r="B191" s="27"/>
    </row>
    <row r="192" s="2" customFormat="1" ht="12.75"/>
    <row r="193" s="2" customFormat="1" ht="12.75">
      <c r="B193" s="5"/>
    </row>
    <row r="194" s="2" customFormat="1" ht="12.75">
      <c r="B194" s="5"/>
    </row>
    <row r="195" s="2" customFormat="1" ht="12.75">
      <c r="B195" s="5"/>
    </row>
    <row r="196" s="2" customFormat="1" ht="12.75">
      <c r="B196" s="27"/>
    </row>
    <row r="197" s="2" customFormat="1" ht="12.75"/>
    <row r="198" s="2" customFormat="1" ht="12.75">
      <c r="B198" s="5"/>
    </row>
    <row r="199" s="2" customFormat="1" ht="12.75">
      <c r="B199" s="5"/>
    </row>
    <row r="200" s="2" customFormat="1" ht="12.75">
      <c r="B200" s="5"/>
    </row>
    <row r="201" s="2" customFormat="1" ht="12.75">
      <c r="B201" s="27"/>
    </row>
    <row r="202" s="2" customFormat="1" ht="12.75"/>
    <row r="203" s="2" customFormat="1" ht="12.75">
      <c r="B203" s="5"/>
    </row>
    <row r="204" s="2" customFormat="1" ht="12.75">
      <c r="B204" s="5"/>
    </row>
    <row r="205" s="2" customFormat="1" ht="12.75">
      <c r="B205" s="5"/>
    </row>
    <row r="206" s="2" customFormat="1" ht="12.75">
      <c r="B206" s="27"/>
    </row>
    <row r="207" s="2" customFormat="1" ht="12.75"/>
    <row r="208" s="2" customFormat="1" ht="12.75">
      <c r="B208" s="5"/>
    </row>
    <row r="209" s="2" customFormat="1" ht="12.75">
      <c r="B209" s="5"/>
    </row>
    <row r="210" s="2" customFormat="1" ht="12.75">
      <c r="B210" s="5"/>
    </row>
    <row r="211" s="2" customFormat="1" ht="12.75">
      <c r="B211" s="27"/>
    </row>
    <row r="212" s="2" customFormat="1" ht="12.75"/>
    <row r="213" s="2" customFormat="1" ht="12.75">
      <c r="B213" s="5"/>
    </row>
    <row r="214" s="2" customFormat="1" ht="12.75">
      <c r="B214" s="5"/>
    </row>
    <row r="215" s="2" customFormat="1" ht="12.75">
      <c r="B215" s="5"/>
    </row>
    <row r="216" s="2" customFormat="1" ht="12.75">
      <c r="B216" s="27"/>
    </row>
    <row r="217" s="2" customFormat="1" ht="12.75"/>
    <row r="218" s="2" customFormat="1" ht="12.75">
      <c r="B218" s="5"/>
    </row>
    <row r="219" s="2" customFormat="1" ht="12.75">
      <c r="B219" s="5"/>
    </row>
    <row r="220" s="2" customFormat="1" ht="12.75">
      <c r="B220" s="5"/>
    </row>
    <row r="221" s="2" customFormat="1" ht="12.75">
      <c r="B221" s="27"/>
    </row>
    <row r="222" s="2" customFormat="1" ht="12.75"/>
    <row r="223" s="2" customFormat="1" ht="12.75">
      <c r="B223" s="5"/>
    </row>
    <row r="224" s="2" customFormat="1" ht="12.75">
      <c r="B224" s="5"/>
    </row>
    <row r="225" s="2" customFormat="1" ht="12.75">
      <c r="B225" s="5"/>
    </row>
    <row r="226" s="2" customFormat="1" ht="12.75">
      <c r="B226" s="27"/>
    </row>
    <row r="227" s="2" customFormat="1" ht="12.75"/>
    <row r="228" s="2" customFormat="1" ht="12.75">
      <c r="B228" s="5"/>
    </row>
    <row r="229" s="2" customFormat="1" ht="12.75">
      <c r="B229" s="5"/>
    </row>
    <row r="230" s="2" customFormat="1" ht="12.75">
      <c r="B230" s="5"/>
    </row>
    <row r="231" s="2" customFormat="1" ht="12.75">
      <c r="B231" s="27"/>
    </row>
    <row r="232" s="2" customFormat="1" ht="12.75"/>
    <row r="233" s="2" customFormat="1" ht="12.75">
      <c r="B233" s="5"/>
    </row>
    <row r="234" s="2" customFormat="1" ht="12.75">
      <c r="B234" s="5"/>
    </row>
    <row r="235" s="2" customFormat="1" ht="12.75">
      <c r="B235" s="5"/>
    </row>
    <row r="236" s="2" customFormat="1" ht="12.75">
      <c r="B236" s="27"/>
    </row>
    <row r="237" s="2" customFormat="1" ht="12.75"/>
    <row r="238" s="2" customFormat="1" ht="12.75">
      <c r="B238" s="5"/>
    </row>
    <row r="239" s="2" customFormat="1" ht="12.75">
      <c r="B239" s="5"/>
    </row>
    <row r="240" s="2" customFormat="1" ht="12.75">
      <c r="B240" s="5"/>
    </row>
    <row r="241" s="2" customFormat="1" ht="12.75">
      <c r="B241" s="27"/>
    </row>
    <row r="242" s="2" customFormat="1" ht="12.75"/>
    <row r="243" s="2" customFormat="1" ht="12.75">
      <c r="B243" s="5"/>
    </row>
    <row r="244" s="2" customFormat="1" ht="12.75">
      <c r="B244" s="5"/>
    </row>
    <row r="245" s="2" customFormat="1" ht="12.75">
      <c r="B245" s="5"/>
    </row>
    <row r="246" s="2" customFormat="1" ht="12.75">
      <c r="B246" s="27"/>
    </row>
    <row r="247" s="2" customFormat="1" ht="12.75"/>
    <row r="248" s="2" customFormat="1" ht="12.75">
      <c r="B248" s="5"/>
    </row>
    <row r="249" s="2" customFormat="1" ht="12.75">
      <c r="B249" s="5"/>
    </row>
    <row r="250" s="2" customFormat="1" ht="12.75">
      <c r="B250" s="5"/>
    </row>
    <row r="251" s="2" customFormat="1" ht="12.75">
      <c r="B251" s="27"/>
    </row>
    <row r="252" s="2" customFormat="1" ht="12.75"/>
    <row r="253" s="2" customFormat="1" ht="12.75">
      <c r="B253" s="5"/>
    </row>
    <row r="254" s="2" customFormat="1" ht="12.75">
      <c r="B254" s="5"/>
    </row>
    <row r="255" s="2" customFormat="1" ht="12.75">
      <c r="B255" s="5"/>
    </row>
    <row r="256" s="2" customFormat="1" ht="12.75">
      <c r="B256" s="27"/>
    </row>
    <row r="257" s="2" customFormat="1" ht="12.75"/>
    <row r="258" s="2" customFormat="1" ht="12.75">
      <c r="B258" s="5"/>
    </row>
    <row r="259" s="2" customFormat="1" ht="12.75">
      <c r="B259" s="5"/>
    </row>
    <row r="260" s="2" customFormat="1" ht="12.75">
      <c r="B260" s="5"/>
    </row>
    <row r="261" s="2" customFormat="1" ht="12.75">
      <c r="B261" s="27"/>
    </row>
    <row r="262" s="2" customFormat="1" ht="12.75"/>
    <row r="263" s="2" customFormat="1" ht="12.75">
      <c r="B263" s="5"/>
    </row>
    <row r="264" s="2" customFormat="1" ht="12.75">
      <c r="B264" s="5"/>
    </row>
    <row r="265" s="2" customFormat="1" ht="12.75"/>
    <row r="266" s="2" customFormat="1" ht="12.75">
      <c r="B266" s="26"/>
    </row>
    <row r="267" s="2" customFormat="1" ht="12.75">
      <c r="B267" s="5"/>
    </row>
    <row r="268" s="2" customFormat="1" ht="12.75">
      <c r="B268" s="5"/>
    </row>
    <row r="269" s="2" customFormat="1" ht="12.75">
      <c r="B269" s="27"/>
    </row>
    <row r="270" s="2" customFormat="1" ht="12.75"/>
    <row r="271" s="2" customFormat="1" ht="12.75">
      <c r="B271" s="5"/>
    </row>
    <row r="272" s="2" customFormat="1" ht="12.75">
      <c r="B272" s="5"/>
    </row>
    <row r="273" s="2" customFormat="1" ht="12.75"/>
    <row r="274" s="2" customFormat="1" ht="12.75">
      <c r="B274" s="26"/>
    </row>
    <row r="275" s="2" customFormat="1" ht="12.75">
      <c r="B275" s="5"/>
    </row>
    <row r="276" s="2" customFormat="1" ht="12.75">
      <c r="B276" s="5"/>
    </row>
    <row r="277" s="2" customFormat="1" ht="12.75">
      <c r="B277" s="27"/>
    </row>
    <row r="278" s="2" customFormat="1" ht="12.75"/>
    <row r="279" s="2" customFormat="1" ht="12.75">
      <c r="B279" s="5"/>
    </row>
    <row r="280" s="2" customFormat="1" ht="12.75">
      <c r="B280" s="5"/>
    </row>
    <row r="281" s="2" customFormat="1" ht="12.75"/>
    <row r="282" s="2" customFormat="1" ht="12.75">
      <c r="B282" s="26"/>
    </row>
    <row r="283" s="2" customFormat="1" ht="12.75">
      <c r="B283" s="5"/>
    </row>
    <row r="284" s="2" customFormat="1" ht="12.75">
      <c r="B284" s="5"/>
    </row>
    <row r="285" s="2" customFormat="1" ht="12.75">
      <c r="B285" s="27"/>
    </row>
    <row r="286" s="2" customFormat="1" ht="12.75"/>
    <row r="287" s="2" customFormat="1" ht="12.75">
      <c r="B287" s="5"/>
    </row>
    <row r="288" s="2" customFormat="1" ht="12.75">
      <c r="B288" s="5"/>
    </row>
    <row r="289" s="2" customFormat="1" ht="12.75"/>
    <row r="290" s="2" customFormat="1" ht="12.75">
      <c r="B290" s="26"/>
    </row>
    <row r="291" s="2" customFormat="1" ht="12.75">
      <c r="B291" s="5"/>
    </row>
    <row r="292" s="2" customFormat="1" ht="12.75">
      <c r="B292" s="5"/>
    </row>
    <row r="293" s="2" customFormat="1" ht="12.75">
      <c r="B293" s="27"/>
    </row>
    <row r="294" s="2" customFormat="1" ht="12.75"/>
    <row r="295" s="2" customFormat="1" ht="12.75">
      <c r="B295" s="5"/>
    </row>
    <row r="296" s="2" customFormat="1" ht="12.75">
      <c r="B296" s="5"/>
    </row>
    <row r="297" s="2" customFormat="1" ht="12.75"/>
    <row r="298" s="2" customFormat="1" ht="12.75">
      <c r="B298" s="26"/>
    </row>
    <row r="299" s="2" customFormat="1" ht="12.75">
      <c r="B299" s="5"/>
    </row>
    <row r="300" s="2" customFormat="1" ht="12.75">
      <c r="B300" s="5"/>
    </row>
    <row r="301" s="2" customFormat="1" ht="12.75">
      <c r="B301" s="27"/>
    </row>
    <row r="302" s="2" customFormat="1" ht="12.75"/>
    <row r="303" s="2" customFormat="1" ht="12.75">
      <c r="B303" s="5"/>
    </row>
    <row r="304" s="2" customFormat="1" ht="12.75">
      <c r="B304" s="5"/>
    </row>
    <row r="305" s="2" customFormat="1" ht="12.75"/>
    <row r="306" s="2" customFormat="1" ht="12.75">
      <c r="B306" s="26"/>
    </row>
    <row r="307" s="2" customFormat="1" ht="12.75">
      <c r="B307" s="5"/>
    </row>
    <row r="308" s="2" customFormat="1" ht="12.75">
      <c r="B308" s="5"/>
    </row>
    <row r="309" s="2" customFormat="1" ht="12.75">
      <c r="B309" s="27"/>
    </row>
    <row r="310" s="2" customFormat="1" ht="12.75"/>
    <row r="311" s="2" customFormat="1" ht="12.75">
      <c r="B311" s="5"/>
    </row>
    <row r="312" s="2" customFormat="1" ht="12.75">
      <c r="B312" s="5"/>
    </row>
    <row r="313" s="2" customFormat="1" ht="12.75"/>
    <row r="314" s="2" customFormat="1" ht="12.75">
      <c r="B314" s="26"/>
    </row>
    <row r="315" s="2" customFormat="1" ht="12.75">
      <c r="B315" s="5"/>
    </row>
    <row r="316" s="2" customFormat="1" ht="12.75">
      <c r="B316" s="5"/>
    </row>
    <row r="317" s="2" customFormat="1" ht="12.75">
      <c r="B317" s="27"/>
    </row>
    <row r="318" s="2" customFormat="1" ht="12.75"/>
    <row r="319" s="2" customFormat="1" ht="12.75">
      <c r="B319" s="5"/>
    </row>
    <row r="320" s="2" customFormat="1" ht="12.75">
      <c r="B320" s="5"/>
    </row>
    <row r="321" s="2" customFormat="1" ht="12.75"/>
    <row r="322" s="2" customFormat="1" ht="12.75">
      <c r="B322" s="26"/>
    </row>
    <row r="323" s="2" customFormat="1" ht="12.75">
      <c r="B323" s="5"/>
    </row>
    <row r="324" s="2" customFormat="1" ht="12.75">
      <c r="B324" s="5"/>
    </row>
    <row r="325" s="2" customFormat="1" ht="12.75">
      <c r="B325" s="27"/>
    </row>
    <row r="326" s="2" customFormat="1" ht="12.75"/>
    <row r="327" s="2" customFormat="1" ht="12.75">
      <c r="B327" s="5"/>
    </row>
    <row r="328" s="2" customFormat="1" ht="12.75">
      <c r="B328" s="5"/>
    </row>
    <row r="329" s="2" customFormat="1" ht="12.75"/>
    <row r="330" s="2" customFormat="1" ht="12.75">
      <c r="B330" s="26"/>
    </row>
    <row r="331" s="2" customFormat="1" ht="12.75">
      <c r="B331" s="5"/>
    </row>
    <row r="332" s="2" customFormat="1" ht="12.75">
      <c r="B332" s="5"/>
    </row>
    <row r="333" s="2" customFormat="1" ht="12.75">
      <c r="B333" s="27"/>
    </row>
    <row r="334" s="2" customFormat="1" ht="12.75"/>
    <row r="335" s="2" customFormat="1" ht="12.75">
      <c r="B335" s="5"/>
    </row>
    <row r="336" s="2" customFormat="1" ht="12.75">
      <c r="B336" s="5"/>
    </row>
    <row r="337" s="2" customFormat="1" ht="12.75"/>
    <row r="338" s="2" customFormat="1" ht="12.75">
      <c r="B338" s="26"/>
    </row>
    <row r="339" s="2" customFormat="1" ht="12.75">
      <c r="B339" s="5"/>
    </row>
    <row r="340" s="2" customFormat="1" ht="12.75">
      <c r="B340" s="5"/>
    </row>
    <row r="341" s="2" customFormat="1" ht="12.75">
      <c r="B341" s="27"/>
    </row>
    <row r="342" s="2" customFormat="1" ht="12.75"/>
    <row r="343" s="2" customFormat="1" ht="12.75">
      <c r="B343" s="5"/>
    </row>
    <row r="344" s="2" customFormat="1" ht="12.75">
      <c r="B344" s="5"/>
    </row>
    <row r="345" s="2" customFormat="1" ht="12.75"/>
    <row r="346" s="2" customFormat="1" ht="12.75">
      <c r="B346" s="26"/>
    </row>
    <row r="347" s="2" customFormat="1" ht="12.75">
      <c r="B347" s="5"/>
    </row>
    <row r="348" s="2" customFormat="1" ht="12.75">
      <c r="B348" s="5"/>
    </row>
    <row r="349" s="2" customFormat="1" ht="12.75">
      <c r="B349" s="27"/>
    </row>
    <row r="350" s="2" customFormat="1" ht="12.75"/>
    <row r="351" s="2" customFormat="1" ht="12.75">
      <c r="B351" s="5"/>
    </row>
    <row r="352" s="2" customFormat="1" ht="12.75">
      <c r="B352" s="5"/>
    </row>
    <row r="353" s="2" customFormat="1" ht="12.75"/>
    <row r="354" s="2" customFormat="1" ht="12.75">
      <c r="B354" s="26"/>
    </row>
    <row r="355" s="2" customFormat="1" ht="12.75">
      <c r="B355" s="5"/>
    </row>
    <row r="356" s="2" customFormat="1" ht="12.75">
      <c r="B356" s="5"/>
    </row>
    <row r="357" s="2" customFormat="1" ht="12.75">
      <c r="B357" s="27"/>
    </row>
    <row r="358" s="2" customFormat="1" ht="12.75"/>
    <row r="359" s="2" customFormat="1" ht="12.75">
      <c r="B359" s="5"/>
    </row>
    <row r="360" s="2" customFormat="1" ht="12.75">
      <c r="B360" s="5"/>
    </row>
    <row r="361" s="2" customFormat="1" ht="12.75"/>
    <row r="362" s="2" customFormat="1" ht="12.75">
      <c r="B362" s="26"/>
    </row>
    <row r="363" s="2" customFormat="1" ht="12.75">
      <c r="B363" s="5"/>
    </row>
    <row r="364" s="2" customFormat="1" ht="12.75">
      <c r="B364" s="5"/>
    </row>
    <row r="365" s="2" customFormat="1" ht="12.75">
      <c r="B365" s="27"/>
    </row>
    <row r="366" s="2" customFormat="1" ht="12.75"/>
    <row r="367" s="2" customFormat="1" ht="12.75">
      <c r="B367" s="5"/>
    </row>
    <row r="368" s="2" customFormat="1" ht="12.75">
      <c r="B368" s="5"/>
    </row>
    <row r="369" s="2" customFormat="1" ht="12.75"/>
    <row r="370" s="2" customFormat="1" ht="12.75">
      <c r="B370" s="26"/>
    </row>
    <row r="371" s="2" customFormat="1" ht="12.75">
      <c r="B371" s="5"/>
    </row>
    <row r="372" s="2" customFormat="1" ht="12.75">
      <c r="B372" s="5"/>
    </row>
    <row r="373" s="2" customFormat="1" ht="12.75">
      <c r="B373" s="27"/>
    </row>
    <row r="374" s="2" customFormat="1" ht="12.75"/>
    <row r="375" s="2" customFormat="1" ht="12.75">
      <c r="B375" s="5"/>
    </row>
    <row r="376" s="2" customFormat="1" ht="12.75">
      <c r="B376" s="5"/>
    </row>
    <row r="377" s="2" customFormat="1" ht="12.75"/>
    <row r="378" s="2" customFormat="1" ht="12.75">
      <c r="B378" s="26"/>
    </row>
    <row r="379" s="2" customFormat="1" ht="12.75">
      <c r="B379" s="5"/>
    </row>
    <row r="380" s="2" customFormat="1" ht="12.75">
      <c r="B380" s="5"/>
    </row>
    <row r="381" s="2" customFormat="1" ht="12.75">
      <c r="B381" s="27"/>
    </row>
    <row r="382" s="2" customFormat="1" ht="12.75"/>
    <row r="383" s="2" customFormat="1" ht="12.75">
      <c r="B383" s="5"/>
    </row>
    <row r="384" s="2" customFormat="1" ht="12.75">
      <c r="B384" s="5"/>
    </row>
    <row r="385" s="2" customFormat="1" ht="12.75"/>
    <row r="386" s="2" customFormat="1" ht="12.75">
      <c r="B386" s="26"/>
    </row>
    <row r="387" s="2" customFormat="1" ht="12.75">
      <c r="B387" s="5"/>
    </row>
    <row r="388" s="2" customFormat="1" ht="12.75">
      <c r="B388" s="5"/>
    </row>
    <row r="389" s="2" customFormat="1" ht="12.75">
      <c r="B389" s="27"/>
    </row>
    <row r="390" s="2" customFormat="1" ht="12.75"/>
    <row r="391" s="2" customFormat="1" ht="12.75">
      <c r="B391" s="5"/>
    </row>
    <row r="392" s="2" customFormat="1" ht="12.75">
      <c r="B392" s="5"/>
    </row>
    <row r="393" s="2" customFormat="1" ht="12.75"/>
    <row r="394" spans="1:2" ht="12.75">
      <c r="A394" s="2"/>
      <c r="B394" s="26"/>
    </row>
    <row r="395" spans="1:2" ht="12.75">
      <c r="A395" s="2"/>
      <c r="B395" s="5"/>
    </row>
    <row r="396" ht="12.75">
      <c r="B396" s="5"/>
    </row>
    <row r="397" ht="12.75">
      <c r="B397" s="27"/>
    </row>
    <row r="398" ht="12.75">
      <c r="B398" s="2"/>
    </row>
    <row r="399" ht="12.75">
      <c r="B399" s="5"/>
    </row>
    <row r="400" ht="12.75">
      <c r="B400" s="5"/>
    </row>
    <row r="401" ht="12.75">
      <c r="B401" s="2"/>
    </row>
    <row r="402" ht="12.75">
      <c r="B402" s="26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54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2020-03-11T06:47:00Z</dcterms:modified>
  <cp:category/>
  <cp:version/>
  <cp:contentType/>
  <cp:contentStatus/>
</cp:coreProperties>
</file>