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1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סוג'!$F$1:$H$30</definedName>
    <definedName name="_xlnm.Print_Area" localSheetId="1">'פרוט עמלות והוצאות לתקופה '!$A$1:$D$55</definedName>
    <definedName name="_xlnm.Print_Area" localSheetId="2">'פרוט עמלות ניהול חיצוני לתקופה'!$A$1:$G$65</definedName>
  </definedNames>
  <calcPr fullCalcOnLoad="1"/>
</workbook>
</file>

<file path=xl/sharedStrings.xml><?xml version="1.0" encoding="utf-8"?>
<sst xmlns="http://schemas.openxmlformats.org/spreadsheetml/2006/main" count="265" uniqueCount="156">
  <si>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</si>
  <si>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</si>
  <si>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</si>
  <si>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</si>
  <si>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</si>
  <si>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</si>
  <si>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</si>
  <si>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</si>
  <si>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</si>
  <si>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</si>
  <si>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</si>
  <si>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</si>
  <si>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</si>
  <si>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</si>
  <si>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</si>
  <si>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</si>
  <si>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</si>
  <si>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</si>
  <si>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</si>
  <si>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</si>
  <si>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</si>
  <si>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</si>
  <si>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</si>
  <si>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</si>
  <si>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</si>
  <si>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</si>
  <si>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</si>
  <si>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</si>
  <si>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</si>
  <si>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</si>
  <si>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</si>
  <si>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</si>
  <si>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</si>
  <si>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</si>
  <si>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</si>
  <si>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</si>
  <si>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</si>
  <si>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</si>
  <si>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</si>
  <si>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</si>
  <si>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</si>
  <si>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</si>
  <si>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</si>
  <si>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</si>
  <si>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</si>
  <si>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</si>
  <si>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</si>
  <si>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</si>
  <si>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</si>
  <si>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</si>
  <si>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</si>
  <si>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</si>
  <si>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</si>
  <si>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</si>
  <si>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</si>
  <si>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</si>
  <si>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</si>
  <si>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</si>
  <si>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</si>
  <si>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</si>
  <si>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</si>
  <si>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</si>
  <si>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</si>
  <si>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פועלים סהר</t>
  </si>
  <si>
    <t>SPDR</t>
  </si>
  <si>
    <t>WISDOMTREE</t>
  </si>
  <si>
    <t>VANGUARD</t>
  </si>
  <si>
    <t>קסם</t>
  </si>
  <si>
    <t>הבנק הבינלאומי</t>
  </si>
  <si>
    <t>אי.בי.אי.</t>
  </si>
  <si>
    <t>נשואה</t>
  </si>
  <si>
    <t>קרן גידור נוקד</t>
  </si>
  <si>
    <t>בנק דיסקונט</t>
  </si>
  <si>
    <t>CREDIT SUISSE NOVA LUX GLOBAL</t>
  </si>
  <si>
    <t>BGF-WORLD BOND FUND - USDD2</t>
  </si>
  <si>
    <t>בנק לאומי</t>
  </si>
  <si>
    <t>RUSSELL GLOBAL BOND - EURO HEDG</t>
  </si>
  <si>
    <t>תכלית</t>
  </si>
  <si>
    <t>אי בי אי קונסיומר קרדיט</t>
  </si>
  <si>
    <t>אייפקס מדיום ישראל</t>
  </si>
  <si>
    <t>ISHARES</t>
  </si>
  <si>
    <t>CONSUMER</t>
  </si>
  <si>
    <t>TECHNOLOGY SELECT SECTOR</t>
  </si>
  <si>
    <t>ENERGY SELECT</t>
  </si>
  <si>
    <t>ברוקר חול</t>
  </si>
  <si>
    <t>אבניו אירופה 3</t>
  </si>
  <si>
    <t>ALTO FUND II מסד</t>
  </si>
  <si>
    <t>KOTAK FUNDS - INDIA MIDCAP JA USA</t>
  </si>
  <si>
    <t>GLOBAL X</t>
  </si>
  <si>
    <t>INDUSTRIAL SELECT</t>
  </si>
  <si>
    <t>HEALTH CARE SELECT</t>
  </si>
  <si>
    <t>FINANCIAL SELECT</t>
  </si>
  <si>
    <t>DIAMONDS TRUST</t>
  </si>
  <si>
    <t>NASDAQ</t>
  </si>
  <si>
    <t>DAX</t>
  </si>
  <si>
    <t>פסגות ני"ע בע"מ</t>
  </si>
  <si>
    <t>Forma Fund I</t>
  </si>
  <si>
    <t>טוליפ קפיטל גל</t>
  </si>
  <si>
    <t>Pi Emerging Markets Segregated II Class B 01/17</t>
  </si>
  <si>
    <t>נוקד קרן גידור גל וכלנית</t>
  </si>
  <si>
    <t>קרן גידור אלפא גל וכלנית</t>
  </si>
  <si>
    <t>בלו אטלנטיק 2</t>
  </si>
  <si>
    <t>ALTO FUND III גל וכלנית</t>
  </si>
  <si>
    <t>הראל סל בע"מ</t>
  </si>
  <si>
    <t>UTILITIES SELECT SECTOR</t>
  </si>
  <si>
    <t>cHINAintern</t>
  </si>
  <si>
    <t>ב. שיעור סך הוצאות ישירות מסך יתרת הנכסים הממוצעת (באחוזים)</t>
  </si>
  <si>
    <t>בנק פועלים</t>
  </si>
  <si>
    <t>מיטב טרייד</t>
  </si>
  <si>
    <t>סך נכסים לסוף שנה קודמת</t>
  </si>
  <si>
    <t>ICG Europe VII גל וכלנית</t>
  </si>
  <si>
    <t>פנתיאון אקסס גל וכלנית</t>
  </si>
  <si>
    <t>קרן וינטאג' 5 אקסס גל וכלנית</t>
  </si>
  <si>
    <t>פימי 6 אופורטוניטי ישראל FIMI גל והגומל</t>
  </si>
  <si>
    <t>נוקד גלובל גל</t>
  </si>
  <si>
    <t>יסודות 2 גל</t>
  </si>
  <si>
    <t>Electra Multifamily II גל וכלנית</t>
  </si>
  <si>
    <t>בלו אטלנטיק פרטנרס גל וכלנית</t>
  </si>
  <si>
    <t>אי בי אי טכ עילית</t>
  </si>
  <si>
    <t>SUMITRUST JAP SMALL CAP</t>
  </si>
  <si>
    <t>CIFC Senior Secured Corporate Loan Fund</t>
  </si>
  <si>
    <t>YUKI JAPAN REBOUND GRO-2JPYI</t>
  </si>
  <si>
    <t>L1 Capital Fund גל וכלנית</t>
  </si>
  <si>
    <t>COMM</t>
  </si>
  <si>
    <t xml:space="preserve">HEALTH CARE </t>
  </si>
  <si>
    <t>MONETA CAPITAL</t>
  </si>
  <si>
    <t>ICG NORTH AMEIRCA גל</t>
  </si>
  <si>
    <t>Hamilton Lane CI IV גל</t>
  </si>
  <si>
    <t>KLIRMARK III גל כלנית והגומל</t>
  </si>
  <si>
    <t>IBI SBL גל והגומל</t>
  </si>
  <si>
    <t>ORCA LONG גל</t>
  </si>
  <si>
    <t>רוטשילד ק.הון גל</t>
  </si>
  <si>
    <t>LYXOR CORE EURSTX 600 DR</t>
  </si>
  <si>
    <t>TRIGON-NEW EUROPE-A EUR</t>
  </si>
  <si>
    <t>LYXOR</t>
  </si>
  <si>
    <t>KRANESH</t>
  </si>
  <si>
    <t xml:space="preserve">    קופה 7243 גל לבני 50-60 -  סך התשלומים ששולמו בגין כל סוג של הוצאה ישירה לשנה המסתיימת, ביום: 31/12/2020</t>
  </si>
  <si>
    <t xml:space="preserve">     קופה 7242 גל לבני 50 ומטה - סך התשלומים ששולמו בגין כל סוג של הוצאה ישירה לשנה המסתיימת ביום: 31/12/2020 </t>
  </si>
  <si>
    <t xml:space="preserve">     קופה 7244 גל לבני 60 ומעלה - סך התשלומים ששולמו בגין כל סוג של הוצאה ישירה לשנה המסתיימת ביום: 31/12/2020 </t>
  </si>
  <si>
    <t xml:space="preserve">    גל מצרפי - סך התשלומים ששולמו בגין כל סוג של הוצאה ישירה לשנה שהסתיימה ביום: 31/12/2020</t>
  </si>
  <si>
    <t>BLUE ATLANTIC PARTNERS III גל</t>
  </si>
  <si>
    <t>Direct Lending Fund III גל</t>
  </si>
  <si>
    <t>FORTTISSIMO V</t>
  </si>
  <si>
    <t>קרן ליכטמן גל וכלנית</t>
  </si>
  <si>
    <t>קומריט גל</t>
  </si>
  <si>
    <t>Windin` Capital Fund LP גל</t>
  </si>
  <si>
    <t>תשתיות ישראל 4 גל</t>
  </si>
  <si>
    <t>SCHRODER INT-GRT CHNA-IZ</t>
  </si>
  <si>
    <t>FIRST TRUST</t>
  </si>
  <si>
    <t>VANECK</t>
  </si>
  <si>
    <t>invesco</t>
  </si>
  <si>
    <t xml:space="preserve">Powershares </t>
  </si>
  <si>
    <t>US GLOBAL JETS</t>
  </si>
  <si>
    <t>LYX</t>
  </si>
  <si>
    <t>COMSTAGE</t>
  </si>
  <si>
    <t>USO</t>
  </si>
</sst>
</file>

<file path=xl/styles.xml><?xml version="1.0" encoding="utf-8"?>
<styleSheet xmlns="http://schemas.openxmlformats.org/spreadsheetml/2006/main">
  <numFmts count="3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000"/>
    <numFmt numFmtId="187" formatCode="0.0000000"/>
    <numFmt numFmtId="188" formatCode="0.000000"/>
    <numFmt numFmtId="189" formatCode="0.00000"/>
    <numFmt numFmtId="190" formatCode="_ * #,##0.00000000000000_ ;_ * \-#,##0.00000000000000_ ;_ * &quot;-&quot;??????????????_ ;_ @_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2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0" fillId="0" borderId="0" xfId="41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41" applyNumberFormat="1" applyFont="1" applyAlignment="1">
      <alignment horizontal="right" vertical="center"/>
      <protection/>
    </xf>
    <xf numFmtId="43" fontId="0" fillId="0" borderId="0" xfId="35" applyFont="1" applyFill="1" applyAlignment="1">
      <alignment/>
    </xf>
    <xf numFmtId="181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2" fillId="0" borderId="10" xfId="0" applyFont="1" applyBorder="1" applyAlignment="1">
      <alignment horizontal="right"/>
    </xf>
    <xf numFmtId="4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33" applyFont="1" applyFill="1" applyAlignment="1">
      <alignment/>
    </xf>
    <xf numFmtId="2" fontId="0" fillId="0" borderId="0" xfId="0" applyNumberFormat="1" applyFill="1" applyAlignment="1">
      <alignment horizontal="right"/>
    </xf>
    <xf numFmtId="0" fontId="22" fillId="0" borderId="0" xfId="0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41" applyNumberFormat="1" applyFill="1" applyAlignment="1">
      <alignment horizontal="right" vertical="center"/>
      <protection/>
    </xf>
    <xf numFmtId="171" fontId="0" fillId="0" borderId="0" xfId="33" applyFont="1" applyFill="1" applyAlignment="1">
      <alignment/>
    </xf>
    <xf numFmtId="0" fontId="0" fillId="0" borderId="0" xfId="0" applyFont="1" applyBorder="1" applyAlignment="1">
      <alignment/>
    </xf>
    <xf numFmtId="171" fontId="0" fillId="0" borderId="0" xfId="33" applyFont="1" applyAlignment="1">
      <alignment horizontal="right"/>
    </xf>
    <xf numFmtId="171" fontId="0" fillId="0" borderId="0" xfId="33" applyFont="1" applyAlignment="1">
      <alignment/>
    </xf>
    <xf numFmtId="43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Normal 5" xfId="41"/>
    <cellStyle name="Percent" xfId="42"/>
    <cellStyle name="הדגשה1" xfId="43"/>
    <cellStyle name="הדגשה2" xfId="44"/>
    <cellStyle name="הדגשה3" xfId="45"/>
    <cellStyle name="הדגשה4" xfId="46"/>
    <cellStyle name="הדגשה5" xfId="47"/>
    <cellStyle name="הדגשה6" xfId="48"/>
    <cellStyle name="Hyperlink" xfId="49"/>
    <cellStyle name="Followed Hyperlink" xfId="50"/>
    <cellStyle name="הערה" xfId="51"/>
    <cellStyle name="חישוב" xfId="52"/>
    <cellStyle name="טוב" xfId="53"/>
    <cellStyle name="טקסט אזהרה" xfId="54"/>
    <cellStyle name="טקסט הסברי" xfId="55"/>
    <cellStyle name="כותרת" xfId="56"/>
    <cellStyle name="כותרת 1" xfId="57"/>
    <cellStyle name="כותרת 2" xfId="58"/>
    <cellStyle name="כותרת 3" xfId="59"/>
    <cellStyle name="כותרת 4" xfId="60"/>
    <cellStyle name="Currency [0]" xfId="61"/>
    <cellStyle name="ניטראלי" xfId="62"/>
    <cellStyle name="סה&quot;כ" xfId="63"/>
    <cellStyle name="פלט" xfId="64"/>
    <cellStyle name="Comma [0]" xfId="65"/>
    <cellStyle name="קלט" xfId="66"/>
    <cellStyle name="רע" xfId="67"/>
    <cellStyle name="תא מסומן" xfId="68"/>
    <cellStyle name="תא מקוש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rightToLeft="1" zoomScalePageLayoutView="0" workbookViewId="0" topLeftCell="B1">
      <selection activeCell="C1" sqref="C1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20.7109375" style="2" customWidth="1"/>
    <col min="5" max="5" width="11.140625" style="0" customWidth="1"/>
    <col min="6" max="6" width="59.421875" style="0" customWidth="1"/>
    <col min="7" max="7" width="33.7109375" style="2" customWidth="1"/>
    <col min="8" max="8" width="14.421875" style="0" customWidth="1"/>
    <col min="9" max="9" width="59.421875" style="0" customWidth="1"/>
    <col min="10" max="10" width="33.7109375" style="2" customWidth="1"/>
    <col min="12" max="12" width="59.421875" style="0" customWidth="1"/>
    <col min="13" max="13" width="33.7109375" style="2" customWidth="1"/>
  </cols>
  <sheetData>
    <row r="1" spans="2:13" ht="12.75">
      <c r="B1" s="40"/>
      <c r="C1" s="20" t="s">
        <v>139</v>
      </c>
      <c r="D1" s="20"/>
      <c r="F1" s="20"/>
      <c r="G1" s="20" t="s">
        <v>136</v>
      </c>
      <c r="H1" s="20"/>
      <c r="I1" s="20"/>
      <c r="J1" s="20" t="s">
        <v>137</v>
      </c>
      <c r="L1" s="20"/>
      <c r="M1" s="20" t="s">
        <v>138</v>
      </c>
    </row>
    <row r="2" spans="1:13" ht="52.5" customHeight="1">
      <c r="A2" s="2"/>
      <c r="B2" s="2"/>
      <c r="C2" s="3" t="s">
        <v>0</v>
      </c>
      <c r="D2" s="3"/>
      <c r="E2" s="2"/>
      <c r="F2" s="2"/>
      <c r="G2" s="3" t="s">
        <v>0</v>
      </c>
      <c r="H2" s="10"/>
      <c r="I2" s="2"/>
      <c r="J2" s="3" t="s">
        <v>0</v>
      </c>
      <c r="L2" s="2"/>
      <c r="M2" s="3" t="s">
        <v>0</v>
      </c>
    </row>
    <row r="3" spans="1:13" ht="12.75">
      <c r="A3" s="3"/>
      <c r="B3" s="17" t="s">
        <v>21</v>
      </c>
      <c r="C3" s="13">
        <f>SUM(C4:C5)</f>
        <v>718.77194</v>
      </c>
      <c r="D3" s="13"/>
      <c r="E3" s="3"/>
      <c r="F3" s="17" t="s">
        <v>21</v>
      </c>
      <c r="G3" s="13">
        <v>706.06102</v>
      </c>
      <c r="H3" s="13"/>
      <c r="I3" s="17" t="s">
        <v>21</v>
      </c>
      <c r="J3" s="13">
        <v>12.1322</v>
      </c>
      <c r="L3" s="17" t="s">
        <v>21</v>
      </c>
      <c r="M3" s="13">
        <v>0.57872</v>
      </c>
    </row>
    <row r="4" spans="1:13" ht="12.75">
      <c r="A4" s="3"/>
      <c r="B4" s="18" t="s">
        <v>26</v>
      </c>
      <c r="C4" s="13">
        <f>G4+J4+M4</f>
        <v>68.94138000000001</v>
      </c>
      <c r="D4" s="13"/>
      <c r="E4" s="3"/>
      <c r="F4" s="18" t="s">
        <v>26</v>
      </c>
      <c r="G4" s="13">
        <v>68.83546000000001</v>
      </c>
      <c r="H4" s="13"/>
      <c r="I4" s="18" t="s">
        <v>26</v>
      </c>
      <c r="J4" s="13">
        <v>0.10592</v>
      </c>
      <c r="L4" s="18" t="s">
        <v>26</v>
      </c>
      <c r="M4" s="13">
        <v>0</v>
      </c>
    </row>
    <row r="5" spans="1:13" ht="12.75">
      <c r="A5" s="3"/>
      <c r="B5" s="18" t="s">
        <v>27</v>
      </c>
      <c r="C5" s="13">
        <f>G5+J5+M5</f>
        <v>649.83056</v>
      </c>
      <c r="D5" s="13"/>
      <c r="E5" s="3"/>
      <c r="F5" s="18" t="s">
        <v>27</v>
      </c>
      <c r="G5" s="13">
        <v>637.22556</v>
      </c>
      <c r="H5" s="13"/>
      <c r="I5" s="18" t="s">
        <v>27</v>
      </c>
      <c r="J5" s="13">
        <v>12.02628</v>
      </c>
      <c r="L5" s="18" t="s">
        <v>27</v>
      </c>
      <c r="M5" s="13">
        <v>0.57872</v>
      </c>
    </row>
    <row r="6" spans="1:13" ht="12.75">
      <c r="A6" s="3"/>
      <c r="B6" s="3"/>
      <c r="C6" s="13"/>
      <c r="D6" s="13"/>
      <c r="E6" s="3"/>
      <c r="F6" s="3"/>
      <c r="G6" s="13"/>
      <c r="H6" s="13"/>
      <c r="I6" s="3"/>
      <c r="J6" s="13"/>
      <c r="L6" s="3"/>
      <c r="M6" s="13"/>
    </row>
    <row r="7" spans="1:13" ht="12.75">
      <c r="A7" s="3"/>
      <c r="B7" s="17" t="s">
        <v>22</v>
      </c>
      <c r="C7" s="13">
        <f>SUM(C8:C9)</f>
        <v>0.39135000000000003</v>
      </c>
      <c r="D7" s="13"/>
      <c r="E7" s="3"/>
      <c r="F7" s="17" t="s">
        <v>22</v>
      </c>
      <c r="G7" s="13">
        <v>0.39135000000000003</v>
      </c>
      <c r="H7" s="13"/>
      <c r="I7" s="17" t="s">
        <v>22</v>
      </c>
      <c r="J7" s="13">
        <v>0</v>
      </c>
      <c r="L7" s="17" t="s">
        <v>22</v>
      </c>
      <c r="M7" s="13">
        <v>0</v>
      </c>
    </row>
    <row r="8" spans="1:13" ht="12.75">
      <c r="A8" s="3"/>
      <c r="B8" s="18" t="s">
        <v>28</v>
      </c>
      <c r="C8" s="13">
        <f>G8+J8+M8</f>
        <v>0</v>
      </c>
      <c r="D8" s="13"/>
      <c r="E8" s="3"/>
      <c r="F8" s="18" t="s">
        <v>28</v>
      </c>
      <c r="G8" s="13">
        <v>0</v>
      </c>
      <c r="H8" s="13"/>
      <c r="I8" s="18" t="s">
        <v>28</v>
      </c>
      <c r="J8" s="13">
        <v>0</v>
      </c>
      <c r="L8" s="18" t="s">
        <v>28</v>
      </c>
      <c r="M8" s="13">
        <v>0</v>
      </c>
    </row>
    <row r="9" spans="1:13" ht="12.75">
      <c r="A9" s="3"/>
      <c r="B9" s="18" t="s">
        <v>29</v>
      </c>
      <c r="C9" s="13">
        <f>G9+J9+M9</f>
        <v>0.39135000000000003</v>
      </c>
      <c r="D9" s="13"/>
      <c r="E9" s="3"/>
      <c r="F9" s="18" t="s">
        <v>29</v>
      </c>
      <c r="G9" s="13">
        <v>0.39135000000000003</v>
      </c>
      <c r="H9" s="13"/>
      <c r="I9" s="18" t="s">
        <v>29</v>
      </c>
      <c r="J9" s="13">
        <v>0</v>
      </c>
      <c r="L9" s="18" t="s">
        <v>29</v>
      </c>
      <c r="M9" s="13">
        <v>0</v>
      </c>
    </row>
    <row r="10" spans="1:13" ht="12.75">
      <c r="A10" s="3"/>
      <c r="B10" s="3"/>
      <c r="C10" s="13"/>
      <c r="D10" s="13"/>
      <c r="E10" s="3"/>
      <c r="F10" s="3"/>
      <c r="G10" s="13"/>
      <c r="H10" s="13"/>
      <c r="I10" s="3"/>
      <c r="J10" s="13"/>
      <c r="L10" s="3"/>
      <c r="M10" s="13"/>
    </row>
    <row r="11" spans="1:13" ht="12.75">
      <c r="A11" s="3"/>
      <c r="B11" s="3"/>
      <c r="C11" s="13"/>
      <c r="D11" s="13"/>
      <c r="E11" s="3"/>
      <c r="F11" s="3"/>
      <c r="G11" s="13"/>
      <c r="H11" s="13"/>
      <c r="I11" s="3"/>
      <c r="J11" s="13"/>
      <c r="L11" s="3"/>
      <c r="M11" s="13"/>
    </row>
    <row r="12" spans="1:13" ht="12.75">
      <c r="A12" s="3"/>
      <c r="B12" s="17" t="s">
        <v>30</v>
      </c>
      <c r="C12" s="13">
        <f>SUM(C13:C15)</f>
        <v>0</v>
      </c>
      <c r="D12" s="13"/>
      <c r="E12" s="3"/>
      <c r="F12" s="17" t="s">
        <v>30</v>
      </c>
      <c r="G12" s="13">
        <v>0</v>
      </c>
      <c r="H12" s="13"/>
      <c r="I12" s="17" t="s">
        <v>30</v>
      </c>
      <c r="J12" s="13">
        <v>0</v>
      </c>
      <c r="L12" s="17" t="s">
        <v>30</v>
      </c>
      <c r="M12" s="13">
        <v>0</v>
      </c>
    </row>
    <row r="13" spans="1:13" ht="25.5">
      <c r="A13" s="3"/>
      <c r="B13" s="18" t="s">
        <v>31</v>
      </c>
      <c r="C13" s="13">
        <f>G13+J13+M13</f>
        <v>0</v>
      </c>
      <c r="D13" s="13"/>
      <c r="E13" s="3"/>
      <c r="F13" s="18" t="s">
        <v>31</v>
      </c>
      <c r="G13" s="13">
        <v>0</v>
      </c>
      <c r="H13" s="13"/>
      <c r="I13" s="18" t="s">
        <v>31</v>
      </c>
      <c r="J13" s="13">
        <v>0</v>
      </c>
      <c r="L13" s="18" t="s">
        <v>31</v>
      </c>
      <c r="M13" s="13">
        <v>0</v>
      </c>
    </row>
    <row r="14" spans="1:13" ht="12.75">
      <c r="A14" s="3"/>
      <c r="B14" s="18" t="s">
        <v>32</v>
      </c>
      <c r="C14" s="13">
        <f>G14+J14+M14</f>
        <v>0</v>
      </c>
      <c r="D14" s="13"/>
      <c r="E14" s="3"/>
      <c r="F14" s="18" t="s">
        <v>32</v>
      </c>
      <c r="G14" s="13">
        <v>0</v>
      </c>
      <c r="H14" s="13"/>
      <c r="I14" s="18" t="s">
        <v>32</v>
      </c>
      <c r="J14" s="13">
        <v>0</v>
      </c>
      <c r="L14" s="18" t="s">
        <v>32</v>
      </c>
      <c r="M14" s="13">
        <v>0</v>
      </c>
    </row>
    <row r="15" spans="1:13" ht="12.75">
      <c r="A15" s="3"/>
      <c r="B15" s="18" t="s">
        <v>33</v>
      </c>
      <c r="C15" s="13">
        <f>G15+J15+M15</f>
        <v>0</v>
      </c>
      <c r="D15" s="13"/>
      <c r="E15" s="3"/>
      <c r="F15" s="18" t="s">
        <v>33</v>
      </c>
      <c r="G15" s="13">
        <v>0</v>
      </c>
      <c r="H15" s="13"/>
      <c r="I15" s="18" t="s">
        <v>33</v>
      </c>
      <c r="J15" s="13">
        <v>0</v>
      </c>
      <c r="L15" s="18" t="s">
        <v>33</v>
      </c>
      <c r="M15" s="13">
        <v>0</v>
      </c>
    </row>
    <row r="16" spans="1:13" ht="12.75">
      <c r="A16" s="3"/>
      <c r="B16" s="16"/>
      <c r="C16" s="13"/>
      <c r="D16" s="13"/>
      <c r="E16" s="3"/>
      <c r="F16" s="16"/>
      <c r="G16" s="13"/>
      <c r="H16" s="13"/>
      <c r="I16" s="16"/>
      <c r="J16" s="13"/>
      <c r="L16" s="16"/>
      <c r="M16" s="13"/>
    </row>
    <row r="17" spans="1:13" ht="12.75">
      <c r="A17" s="3"/>
      <c r="B17" s="17" t="s">
        <v>23</v>
      </c>
      <c r="C17" s="15">
        <f>SUM(C18:C25)</f>
        <v>2811.28095642443</v>
      </c>
      <c r="D17" s="15"/>
      <c r="E17" s="3"/>
      <c r="F17" s="17" t="s">
        <v>23</v>
      </c>
      <c r="G17" s="15">
        <v>2796.8193069091094</v>
      </c>
      <c r="H17" s="13"/>
      <c r="I17" s="17" t="s">
        <v>23</v>
      </c>
      <c r="J17" s="15">
        <v>13.63418436579726</v>
      </c>
      <c r="L17" s="17" t="s">
        <v>23</v>
      </c>
      <c r="M17" s="15">
        <v>0.8274651495232876</v>
      </c>
    </row>
    <row r="18" spans="1:13" ht="15" customHeight="1">
      <c r="A18" s="3"/>
      <c r="B18" s="18" t="s">
        <v>34</v>
      </c>
      <c r="C18" s="13">
        <f aca="true" t="shared" si="0" ref="C18:C25">G18+J18+M18</f>
        <v>1110.4264443172428</v>
      </c>
      <c r="D18" s="13"/>
      <c r="E18" s="3"/>
      <c r="F18" s="18" t="s">
        <v>34</v>
      </c>
      <c r="G18" s="13">
        <v>1110.4264443172428</v>
      </c>
      <c r="H18" s="13"/>
      <c r="I18" s="18" t="s">
        <v>34</v>
      </c>
      <c r="J18" s="13">
        <v>0</v>
      </c>
      <c r="L18" s="18" t="s">
        <v>34</v>
      </c>
      <c r="M18" s="13">
        <v>0</v>
      </c>
    </row>
    <row r="19" spans="1:13" ht="14.25" customHeight="1">
      <c r="A19" s="3"/>
      <c r="B19" s="18" t="s">
        <v>35</v>
      </c>
      <c r="C19" s="13">
        <f t="shared" si="0"/>
        <v>1048.2342743785007</v>
      </c>
      <c r="D19" s="13"/>
      <c r="E19" s="3"/>
      <c r="F19" s="18" t="s">
        <v>35</v>
      </c>
      <c r="G19" s="13">
        <v>1048.2342743785007</v>
      </c>
      <c r="H19" s="13"/>
      <c r="I19" s="18" t="s">
        <v>35</v>
      </c>
      <c r="J19" s="13">
        <v>0</v>
      </c>
      <c r="L19" s="18" t="s">
        <v>35</v>
      </c>
      <c r="M19" s="13">
        <v>0</v>
      </c>
    </row>
    <row r="20" spans="1:13" ht="13.5" customHeight="1">
      <c r="A20" s="3"/>
      <c r="B20" s="18" t="s">
        <v>36</v>
      </c>
      <c r="C20" s="13">
        <f t="shared" si="0"/>
        <v>0</v>
      </c>
      <c r="D20" s="13"/>
      <c r="E20" s="3"/>
      <c r="F20" s="18" t="s">
        <v>36</v>
      </c>
      <c r="G20" s="13">
        <v>0</v>
      </c>
      <c r="H20" s="13"/>
      <c r="I20" s="18" t="s">
        <v>36</v>
      </c>
      <c r="J20" s="13">
        <v>0</v>
      </c>
      <c r="L20" s="18" t="s">
        <v>36</v>
      </c>
      <c r="M20" s="13">
        <v>0</v>
      </c>
    </row>
    <row r="21" spans="1:13" ht="12.75">
      <c r="A21" s="3"/>
      <c r="B21" s="18" t="s">
        <v>37</v>
      </c>
      <c r="C21" s="13">
        <f t="shared" si="0"/>
        <v>0</v>
      </c>
      <c r="D21" s="13"/>
      <c r="E21" s="3"/>
      <c r="F21" s="18" t="s">
        <v>37</v>
      </c>
      <c r="G21" s="13">
        <v>0</v>
      </c>
      <c r="H21" s="13"/>
      <c r="I21" s="18" t="s">
        <v>37</v>
      </c>
      <c r="J21" s="13">
        <v>0</v>
      </c>
      <c r="L21" s="18" t="s">
        <v>37</v>
      </c>
      <c r="M21" s="13">
        <v>0</v>
      </c>
    </row>
    <row r="22" spans="1:13" ht="12.75">
      <c r="A22" s="3"/>
      <c r="B22" s="18" t="s">
        <v>38</v>
      </c>
      <c r="C22" s="15">
        <f t="shared" si="0"/>
        <v>75.54000000000002</v>
      </c>
      <c r="D22" s="15"/>
      <c r="E22" s="3"/>
      <c r="F22" s="18" t="s">
        <v>38</v>
      </c>
      <c r="G22" s="15">
        <v>77.58000000000001</v>
      </c>
      <c r="H22" s="13"/>
      <c r="I22" s="18" t="s">
        <v>38</v>
      </c>
      <c r="J22" s="13">
        <v>-2.27</v>
      </c>
      <c r="L22" s="18" t="s">
        <v>38</v>
      </c>
      <c r="M22" s="13">
        <v>0.22999999999999998</v>
      </c>
    </row>
    <row r="23" spans="1:13" ht="12.75">
      <c r="A23" s="3"/>
      <c r="B23" s="18" t="s">
        <v>39</v>
      </c>
      <c r="C23" s="13">
        <f t="shared" si="0"/>
        <v>315.44404277082606</v>
      </c>
      <c r="D23" s="15"/>
      <c r="E23" s="3"/>
      <c r="F23" s="18" t="s">
        <v>39</v>
      </c>
      <c r="G23" s="15">
        <v>299.0669757549247</v>
      </c>
      <c r="H23" s="13"/>
      <c r="I23" s="18" t="s">
        <v>39</v>
      </c>
      <c r="J23" s="13">
        <v>15.779601866378082</v>
      </c>
      <c r="L23" s="18" t="s">
        <v>39</v>
      </c>
      <c r="M23" s="13">
        <v>0.5974651495232877</v>
      </c>
    </row>
    <row r="24" spans="1:13" ht="14.25" customHeight="1">
      <c r="A24" s="3"/>
      <c r="B24" s="18" t="s">
        <v>40</v>
      </c>
      <c r="C24" s="13">
        <f t="shared" si="0"/>
        <v>33.84906643958905</v>
      </c>
      <c r="D24" s="13"/>
      <c r="E24" s="3"/>
      <c r="F24" s="18" t="s">
        <v>40</v>
      </c>
      <c r="G24" s="13">
        <v>33.84906643958905</v>
      </c>
      <c r="H24" s="13"/>
      <c r="I24" s="18" t="s">
        <v>40</v>
      </c>
      <c r="J24" s="13">
        <v>0</v>
      </c>
      <c r="L24" s="18" t="s">
        <v>40</v>
      </c>
      <c r="M24" s="13">
        <v>0</v>
      </c>
    </row>
    <row r="25" spans="1:13" ht="12.75">
      <c r="A25" s="3"/>
      <c r="B25" s="18" t="s">
        <v>41</v>
      </c>
      <c r="C25" s="13">
        <f t="shared" si="0"/>
        <v>227.7871285182713</v>
      </c>
      <c r="D25" s="13"/>
      <c r="E25" s="3"/>
      <c r="F25" s="18" t="s">
        <v>41</v>
      </c>
      <c r="G25" s="13">
        <v>227.6625460188521</v>
      </c>
      <c r="H25" s="13"/>
      <c r="I25" s="18" t="s">
        <v>41</v>
      </c>
      <c r="J25" s="13">
        <v>0.12458249941917808</v>
      </c>
      <c r="L25" s="18" t="s">
        <v>41</v>
      </c>
      <c r="M25" s="13">
        <v>0</v>
      </c>
    </row>
    <row r="26" spans="1:13" ht="12.75">
      <c r="A26" s="3"/>
      <c r="B26" s="17"/>
      <c r="C26" s="15"/>
      <c r="D26" s="15"/>
      <c r="E26" s="3"/>
      <c r="F26" s="17"/>
      <c r="G26" s="15"/>
      <c r="H26" s="6"/>
      <c r="I26" s="17"/>
      <c r="J26" s="15"/>
      <c r="L26" s="17"/>
      <c r="M26" s="15"/>
    </row>
    <row r="27" spans="1:13" ht="12.75">
      <c r="A27" s="3"/>
      <c r="B27" s="17" t="s">
        <v>24</v>
      </c>
      <c r="C27" s="13">
        <f>SUM(C28:C29)</f>
        <v>0</v>
      </c>
      <c r="D27" s="13"/>
      <c r="E27" s="3"/>
      <c r="F27" s="17" t="s">
        <v>24</v>
      </c>
      <c r="G27" s="13">
        <v>0</v>
      </c>
      <c r="H27" s="13"/>
      <c r="I27" s="17" t="s">
        <v>24</v>
      </c>
      <c r="J27" s="13">
        <v>0</v>
      </c>
      <c r="L27" s="17" t="s">
        <v>24</v>
      </c>
      <c r="M27" s="13">
        <v>0</v>
      </c>
    </row>
    <row r="28" spans="1:13" ht="12.75">
      <c r="A28" s="3"/>
      <c r="B28" s="18" t="s">
        <v>42</v>
      </c>
      <c r="C28" s="13">
        <f>G28+J28+M28</f>
        <v>0</v>
      </c>
      <c r="D28" s="13"/>
      <c r="E28" s="3"/>
      <c r="F28" s="18" t="s">
        <v>42</v>
      </c>
      <c r="G28" s="13">
        <v>0</v>
      </c>
      <c r="H28" s="13"/>
      <c r="I28" s="18" t="s">
        <v>42</v>
      </c>
      <c r="J28" s="13">
        <v>0</v>
      </c>
      <c r="L28" s="18" t="s">
        <v>42</v>
      </c>
      <c r="M28" s="13">
        <v>0</v>
      </c>
    </row>
    <row r="29" spans="1:13" ht="12.75">
      <c r="A29" s="3"/>
      <c r="B29" s="18" t="s">
        <v>43</v>
      </c>
      <c r="C29" s="13">
        <f>G29+J29+M29</f>
        <v>0</v>
      </c>
      <c r="D29" s="13"/>
      <c r="E29" s="3"/>
      <c r="F29" s="18" t="s">
        <v>43</v>
      </c>
      <c r="G29" s="13">
        <v>0</v>
      </c>
      <c r="H29" s="13"/>
      <c r="I29" s="18" t="s">
        <v>43</v>
      </c>
      <c r="J29" s="13">
        <v>0</v>
      </c>
      <c r="L29" s="18" t="s">
        <v>43</v>
      </c>
      <c r="M29" s="13">
        <v>0</v>
      </c>
    </row>
    <row r="30" spans="2:12" ht="12.75">
      <c r="B30" s="17"/>
      <c r="F30" s="17"/>
      <c r="H30" s="2"/>
      <c r="I30" s="17"/>
      <c r="L30" s="17"/>
    </row>
    <row r="31" spans="2:13" ht="12.75">
      <c r="B31" s="17" t="s">
        <v>44</v>
      </c>
      <c r="C31" s="15">
        <f>C3+C7+C12+C17+C27</f>
        <v>3530.44424642443</v>
      </c>
      <c r="D31" s="15"/>
      <c r="F31" s="17" t="s">
        <v>44</v>
      </c>
      <c r="G31" s="15">
        <v>3503.2716769091094</v>
      </c>
      <c r="H31" s="15"/>
      <c r="I31" s="17" t="s">
        <v>44</v>
      </c>
      <c r="J31" s="15">
        <v>25.766384365797258</v>
      </c>
      <c r="L31" s="17" t="s">
        <v>44</v>
      </c>
      <c r="M31" s="15">
        <v>1.4061851495232878</v>
      </c>
    </row>
    <row r="32" spans="2:12" ht="12.75">
      <c r="B32" s="17"/>
      <c r="F32" s="17"/>
      <c r="I32" s="17"/>
      <c r="L32" s="17"/>
    </row>
    <row r="33" spans="2:12" ht="12.75">
      <c r="B33" s="17" t="s">
        <v>25</v>
      </c>
      <c r="F33" s="17" t="s">
        <v>25</v>
      </c>
      <c r="I33" s="17" t="s">
        <v>25</v>
      </c>
      <c r="L33" s="17" t="s">
        <v>25</v>
      </c>
    </row>
    <row r="34" spans="2:13" ht="25.5">
      <c r="B34" s="19" t="s">
        <v>45</v>
      </c>
      <c r="C34" s="6">
        <f>(C13+C17+C29)/C37</f>
        <v>0.0015025159450257207</v>
      </c>
      <c r="D34" s="6"/>
      <c r="F34" s="19" t="s">
        <v>45</v>
      </c>
      <c r="G34" s="6">
        <v>0.0015207444173650703</v>
      </c>
      <c r="H34" s="6"/>
      <c r="I34" s="19" t="s">
        <v>45</v>
      </c>
      <c r="J34" s="6">
        <v>0.00047500903619124345</v>
      </c>
      <c r="L34" s="19" t="s">
        <v>45</v>
      </c>
      <c r="M34" s="6">
        <v>0.00025586430102760905</v>
      </c>
    </row>
    <row r="35" spans="2:13" ht="12.75">
      <c r="B35" s="19" t="s">
        <v>106</v>
      </c>
      <c r="C35" s="6">
        <f>+C31/((1950448+1871049)/2)</f>
        <v>0.0018476760528266436</v>
      </c>
      <c r="D35" s="6"/>
      <c r="F35" s="19" t="s">
        <v>106</v>
      </c>
      <c r="G35" s="6">
        <v>0.0018730096749027664</v>
      </c>
      <c r="H35" s="6"/>
      <c r="I35" s="19" t="s">
        <v>106</v>
      </c>
      <c r="J35" s="6">
        <v>0.0006991285949205605</v>
      </c>
      <c r="L35" s="19" t="s">
        <v>106</v>
      </c>
      <c r="M35" s="6">
        <v>0.00040216935493301523</v>
      </c>
    </row>
    <row r="36" spans="2:12" ht="12.75">
      <c r="B36" s="17"/>
      <c r="F36" s="17"/>
      <c r="H36" s="2"/>
      <c r="I36" s="17"/>
      <c r="L36" s="17"/>
    </row>
    <row r="37" spans="2:13" ht="12.75">
      <c r="B37" s="17" t="s">
        <v>46</v>
      </c>
      <c r="C37" s="27">
        <f>G37+J37+M37</f>
        <v>1871049</v>
      </c>
      <c r="D37" s="27"/>
      <c r="F37" s="17" t="s">
        <v>46</v>
      </c>
      <c r="G37" s="27">
        <v>1839112</v>
      </c>
      <c r="H37" s="27"/>
      <c r="I37" s="17" t="s">
        <v>46</v>
      </c>
      <c r="J37" s="27">
        <v>28703</v>
      </c>
      <c r="L37" s="17" t="s">
        <v>46</v>
      </c>
      <c r="M37" s="27">
        <v>3234</v>
      </c>
    </row>
    <row r="51" ht="12.75">
      <c r="L51" s="1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rightToLeft="1" tabSelected="1" zoomScalePageLayoutView="0" workbookViewId="0" topLeftCell="A1">
      <selection activeCell="C6" sqref="C6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10.140625" style="0" bestFit="1" customWidth="1"/>
    <col min="6" max="8" width="8.28125" style="0" customWidth="1"/>
  </cols>
  <sheetData>
    <row r="1" spans="1:11" ht="12.75">
      <c r="A1" s="48" t="s">
        <v>139</v>
      </c>
      <c r="B1" s="48"/>
      <c r="C1" s="48"/>
      <c r="D1" s="48"/>
      <c r="E1" s="5"/>
      <c r="F1" s="5"/>
      <c r="G1" s="5"/>
      <c r="H1" s="5"/>
      <c r="I1" s="5"/>
      <c r="J1" s="5"/>
      <c r="K1" s="5"/>
    </row>
    <row r="2" spans="3:4" ht="51" customHeight="1">
      <c r="C2" s="1" t="s">
        <v>0</v>
      </c>
      <c r="D2" s="1"/>
    </row>
    <row r="3" spans="1:5" s="2" customFormat="1" ht="12.75">
      <c r="A3" s="3"/>
      <c r="B3" s="3" t="s">
        <v>47</v>
      </c>
      <c r="D3" s="12"/>
      <c r="E3" s="12"/>
    </row>
    <row r="4" spans="1:5" s="2" customFormat="1" ht="12.75">
      <c r="A4" s="3"/>
      <c r="B4" s="3" t="s">
        <v>3</v>
      </c>
      <c r="C4" s="13">
        <f>SUM(C5:C7)</f>
        <v>68.94546</v>
      </c>
      <c r="D4" s="12"/>
      <c r="E4" s="12"/>
    </row>
    <row r="5" spans="2:5" s="2" customFormat="1" ht="12.75">
      <c r="B5" s="4" t="s">
        <v>95</v>
      </c>
      <c r="C5" s="12">
        <f>68.83546+0.11</f>
        <v>68.94546</v>
      </c>
      <c r="D5" s="12"/>
      <c r="E5" s="12"/>
    </row>
    <row r="6" spans="2:5" s="2" customFormat="1" ht="12.75">
      <c r="B6" s="2" t="s">
        <v>4</v>
      </c>
      <c r="C6" s="12">
        <v>0</v>
      </c>
      <c r="D6" s="12"/>
      <c r="E6" s="12"/>
    </row>
    <row r="7" spans="2:5" s="2" customFormat="1" ht="12.75">
      <c r="B7" s="2" t="s">
        <v>10</v>
      </c>
      <c r="C7" s="12">
        <v>0</v>
      </c>
      <c r="D7" s="12"/>
      <c r="E7" s="12"/>
    </row>
    <row r="8" spans="1:5" s="2" customFormat="1" ht="12.75">
      <c r="A8" s="3"/>
      <c r="B8" s="3" t="s">
        <v>5</v>
      </c>
      <c r="C8" s="13">
        <f>SUM(C9:C17)</f>
        <v>649.83556</v>
      </c>
      <c r="D8" s="12"/>
      <c r="E8" s="12"/>
    </row>
    <row r="9" spans="1:5" s="2" customFormat="1" ht="12.75">
      <c r="A9" s="3"/>
      <c r="B9" s="2" t="s">
        <v>68</v>
      </c>
      <c r="C9" s="12">
        <f>386+10+0.57</f>
        <v>396.57</v>
      </c>
      <c r="D9" s="12"/>
      <c r="E9" s="12"/>
    </row>
    <row r="10" spans="1:5" s="2" customFormat="1" ht="12.75">
      <c r="A10" s="3"/>
      <c r="B10" s="26" t="s">
        <v>69</v>
      </c>
      <c r="C10" s="12">
        <v>20.44109</v>
      </c>
      <c r="D10" s="12"/>
      <c r="E10" s="12"/>
    </row>
    <row r="11" spans="1:5" s="2" customFormat="1" ht="12.75">
      <c r="A11" s="3"/>
      <c r="B11" s="26" t="s">
        <v>72</v>
      </c>
      <c r="C11" s="12">
        <v>26.84663</v>
      </c>
      <c r="D11" s="12"/>
      <c r="E11" s="12"/>
    </row>
    <row r="12" spans="1:5" s="2" customFormat="1" ht="12.75">
      <c r="A12" s="3"/>
      <c r="B12" s="29" t="s">
        <v>75</v>
      </c>
      <c r="C12" s="12">
        <v>14.83627</v>
      </c>
      <c r="D12" s="12"/>
      <c r="E12" s="12"/>
    </row>
    <row r="13" spans="1:5" s="2" customFormat="1" ht="12.75">
      <c r="A13" s="3"/>
      <c r="B13" s="32" t="s">
        <v>107</v>
      </c>
      <c r="C13" s="12">
        <v>0.73766</v>
      </c>
      <c r="D13" s="12"/>
      <c r="E13" s="12"/>
    </row>
    <row r="14" spans="1:5" s="2" customFormat="1" ht="12.75">
      <c r="A14" s="3"/>
      <c r="B14" s="32" t="s">
        <v>70</v>
      </c>
      <c r="C14" s="12">
        <v>4.175800000000001</v>
      </c>
      <c r="D14" s="12"/>
      <c r="E14" s="12"/>
    </row>
    <row r="15" spans="1:5" s="2" customFormat="1" ht="12.75">
      <c r="A15" s="3"/>
      <c r="B15" s="32" t="s">
        <v>108</v>
      </c>
      <c r="C15" s="12">
        <v>18.06766</v>
      </c>
      <c r="D15" s="12"/>
      <c r="E15" s="12"/>
    </row>
    <row r="16" spans="1:5" s="2" customFormat="1" ht="12.75">
      <c r="A16" s="3"/>
      <c r="B16" s="32" t="s">
        <v>84</v>
      </c>
      <c r="C16" s="12">
        <f>166.12045+2.03+0.01</f>
        <v>168.16045</v>
      </c>
      <c r="D16" s="12"/>
      <c r="E16" s="12"/>
    </row>
    <row r="17" spans="1:5" s="2" customFormat="1" ht="12.75">
      <c r="A17" s="3"/>
      <c r="B17" s="41"/>
      <c r="C17" s="12"/>
      <c r="D17" s="12"/>
      <c r="E17" s="12"/>
    </row>
    <row r="18" spans="1:5" ht="12.75">
      <c r="A18" s="1"/>
      <c r="B18" s="1" t="s">
        <v>6</v>
      </c>
      <c r="C18" s="13">
        <f>C8+C4</f>
        <v>718.78102</v>
      </c>
      <c r="D18" s="12"/>
      <c r="E18" s="12"/>
    </row>
    <row r="19" spans="1:5" ht="12.75">
      <c r="A19" s="1"/>
      <c r="B19" s="1"/>
      <c r="C19" s="13"/>
      <c r="D19" s="12"/>
      <c r="E19" s="12"/>
    </row>
    <row r="20" spans="1:5" s="2" customFormat="1" ht="12.75">
      <c r="A20" s="3"/>
      <c r="B20" s="3" t="s">
        <v>7</v>
      </c>
      <c r="C20" s="12"/>
      <c r="D20" s="12"/>
      <c r="E20" s="12"/>
    </row>
    <row r="21" spans="1:5" s="2" customFormat="1" ht="12.75">
      <c r="A21" s="3"/>
      <c r="B21" s="3" t="s">
        <v>3</v>
      </c>
      <c r="C21" s="13">
        <f>SUM(C22:C24)</f>
        <v>0</v>
      </c>
      <c r="D21" s="12"/>
      <c r="E21" s="12"/>
    </row>
    <row r="22" spans="2:5" s="2" customFormat="1" ht="12.75">
      <c r="B22" s="2" t="s">
        <v>8</v>
      </c>
      <c r="C22" s="12">
        <v>0</v>
      </c>
      <c r="D22" s="12"/>
      <c r="E22" s="12"/>
    </row>
    <row r="23" spans="2:5" s="2" customFormat="1" ht="12.75">
      <c r="B23" s="2" t="s">
        <v>9</v>
      </c>
      <c r="C23" s="12">
        <v>0</v>
      </c>
      <c r="D23" s="12"/>
      <c r="E23" s="12"/>
    </row>
    <row r="24" spans="2:5" s="2" customFormat="1" ht="12.75">
      <c r="B24" s="2" t="s">
        <v>10</v>
      </c>
      <c r="C24" s="12">
        <v>0</v>
      </c>
      <c r="D24" s="12"/>
      <c r="E24" s="12"/>
    </row>
    <row r="25" spans="1:5" s="2" customFormat="1" ht="12.75">
      <c r="A25" s="3"/>
      <c r="B25" s="3" t="s">
        <v>5</v>
      </c>
      <c r="C25" s="13">
        <f>SUM(C26:C28)</f>
        <v>0.39135000000000003</v>
      </c>
      <c r="D25" s="12"/>
      <c r="E25" s="12"/>
    </row>
    <row r="26" spans="2:5" ht="12.75">
      <c r="B26" s="2" t="s">
        <v>68</v>
      </c>
      <c r="C26" s="12">
        <v>0</v>
      </c>
      <c r="D26" s="12"/>
      <c r="E26" s="12"/>
    </row>
    <row r="27" spans="2:5" s="2" customFormat="1" ht="12.75">
      <c r="B27" s="4" t="s">
        <v>63</v>
      </c>
      <c r="C27" s="12">
        <v>0.39135000000000003</v>
      </c>
      <c r="D27" s="12"/>
      <c r="E27" s="12"/>
    </row>
    <row r="28" spans="2:5" s="2" customFormat="1" ht="12.75">
      <c r="B28" s="2" t="s">
        <v>10</v>
      </c>
      <c r="C28" s="12">
        <v>0</v>
      </c>
      <c r="D28" s="12"/>
      <c r="E28" s="12"/>
    </row>
    <row r="29" spans="1:5" s="2" customFormat="1" ht="12.75">
      <c r="A29" s="3"/>
      <c r="B29" s="3" t="s">
        <v>11</v>
      </c>
      <c r="C29" s="13">
        <f>C25+C21</f>
        <v>0.39135000000000003</v>
      </c>
      <c r="D29" s="12"/>
      <c r="E29" s="12"/>
    </row>
    <row r="30" spans="1:5" s="2" customFormat="1" ht="12.75">
      <c r="A30" s="3"/>
      <c r="B30" s="3"/>
      <c r="C30" s="13"/>
      <c r="D30" s="12"/>
      <c r="E30" s="12"/>
    </row>
    <row r="31" spans="1:5" ht="12.75">
      <c r="A31" s="1"/>
      <c r="B31" s="1" t="s">
        <v>12</v>
      </c>
      <c r="C31" s="12"/>
      <c r="D31" s="12"/>
      <c r="E31" s="12"/>
    </row>
    <row r="32" spans="1:5" ht="12.75">
      <c r="A32" s="1"/>
      <c r="B32" s="4" t="s">
        <v>49</v>
      </c>
      <c r="C32" s="14">
        <v>0</v>
      </c>
      <c r="D32" s="12"/>
      <c r="E32" s="12"/>
    </row>
    <row r="33" spans="2:5" ht="12.75">
      <c r="B33" s="4" t="s">
        <v>50</v>
      </c>
      <c r="C33" s="14">
        <v>0</v>
      </c>
      <c r="D33" s="12"/>
      <c r="E33" s="12"/>
    </row>
    <row r="34" spans="2:5" ht="12.75">
      <c r="B34" s="9" t="s">
        <v>10</v>
      </c>
      <c r="C34" s="47">
        <v>0</v>
      </c>
      <c r="D34" s="12"/>
      <c r="E34" s="12"/>
    </row>
    <row r="35" spans="1:5" ht="12.75">
      <c r="A35" s="1"/>
      <c r="B35" s="1" t="s">
        <v>48</v>
      </c>
      <c r="C35" s="13">
        <f>SUM(C32:C34)</f>
        <v>0</v>
      </c>
      <c r="D35" s="12"/>
      <c r="E35" s="12"/>
    </row>
    <row r="36" spans="1:5" ht="12.75">
      <c r="A36" s="1"/>
      <c r="B36" s="1"/>
      <c r="C36" s="13"/>
      <c r="D36" s="12"/>
      <c r="E36" s="12"/>
    </row>
    <row r="37" spans="1:5" s="2" customFormat="1" ht="12.75">
      <c r="A37" s="3"/>
      <c r="B37" s="3" t="s">
        <v>52</v>
      </c>
      <c r="C37" s="12"/>
      <c r="D37" s="12"/>
      <c r="E37" s="12"/>
    </row>
    <row r="38" spans="2:5" s="2" customFormat="1" ht="12.75">
      <c r="B38" s="4" t="s">
        <v>49</v>
      </c>
      <c r="C38" s="12">
        <v>0</v>
      </c>
      <c r="D38" s="12"/>
      <c r="E38" s="12"/>
    </row>
    <row r="39" spans="2:5" s="2" customFormat="1" ht="12.75">
      <c r="B39" s="4" t="s">
        <v>50</v>
      </c>
      <c r="C39" s="12">
        <v>0</v>
      </c>
      <c r="D39" s="12"/>
      <c r="E39" s="12"/>
    </row>
    <row r="40" spans="2:5" s="2" customFormat="1" ht="12.75">
      <c r="B40" s="2" t="s">
        <v>10</v>
      </c>
      <c r="C40" s="12">
        <v>0</v>
      </c>
      <c r="D40" s="12"/>
      <c r="E40" s="12"/>
    </row>
    <row r="41" spans="1:5" ht="12.75">
      <c r="A41" s="1"/>
      <c r="B41" s="1" t="s">
        <v>51</v>
      </c>
      <c r="C41" s="13">
        <f>SUM(C38:C40)</f>
        <v>0</v>
      </c>
      <c r="D41" s="12"/>
      <c r="E41" s="12"/>
    </row>
    <row r="42" spans="1:5" ht="12.75">
      <c r="A42" s="1"/>
      <c r="B42" s="1"/>
      <c r="C42" s="13"/>
      <c r="D42" s="12"/>
      <c r="E42" s="12"/>
    </row>
    <row r="43" spans="1:5" ht="12.75">
      <c r="A43" s="1"/>
      <c r="B43" s="3" t="s">
        <v>53</v>
      </c>
      <c r="C43" s="13"/>
      <c r="D43" s="12"/>
      <c r="E43" s="12"/>
    </row>
    <row r="44" spans="1:5" ht="12.75">
      <c r="A44" s="1"/>
      <c r="B44" s="4" t="s">
        <v>49</v>
      </c>
      <c r="C44" s="14">
        <v>0</v>
      </c>
      <c r="D44" s="12"/>
      <c r="E44" s="12"/>
    </row>
    <row r="45" spans="1:5" ht="12.75">
      <c r="A45" s="1"/>
      <c r="B45" s="4" t="s">
        <v>50</v>
      </c>
      <c r="C45" s="14">
        <v>0</v>
      </c>
      <c r="D45" s="12"/>
      <c r="E45" s="12"/>
    </row>
    <row r="46" spans="1:5" ht="12.75">
      <c r="A46" s="1"/>
      <c r="B46" s="2" t="s">
        <v>10</v>
      </c>
      <c r="C46" s="14">
        <v>0</v>
      </c>
      <c r="D46" s="12"/>
      <c r="E46" s="12"/>
    </row>
    <row r="47" spans="1:5" ht="12.75">
      <c r="A47" s="1"/>
      <c r="B47" s="1" t="s">
        <v>54</v>
      </c>
      <c r="C47" s="13">
        <f>SUM(C44:C46)</f>
        <v>0</v>
      </c>
      <c r="D47" s="12"/>
      <c r="E47" s="12"/>
    </row>
    <row r="48" spans="1:5" ht="12.75">
      <c r="A48" s="1"/>
      <c r="B48" s="1"/>
      <c r="C48" s="13"/>
      <c r="D48" s="12"/>
      <c r="E48" s="12"/>
    </row>
    <row r="49" spans="1:5" ht="12.75">
      <c r="A49" s="1"/>
      <c r="B49" s="4" t="s">
        <v>49</v>
      </c>
      <c r="C49" s="14">
        <v>0</v>
      </c>
      <c r="D49" s="12"/>
      <c r="E49" s="12"/>
    </row>
    <row r="50" spans="1:5" ht="12.75">
      <c r="A50" s="1"/>
      <c r="B50" s="4" t="s">
        <v>50</v>
      </c>
      <c r="C50" s="14">
        <v>0</v>
      </c>
      <c r="D50" s="12"/>
      <c r="E50" s="12"/>
    </row>
    <row r="51" spans="1:5" ht="12.75">
      <c r="A51" s="1"/>
      <c r="B51" s="2" t="s">
        <v>10</v>
      </c>
      <c r="C51" s="14">
        <v>0</v>
      </c>
      <c r="D51" s="12"/>
      <c r="E51" s="12"/>
    </row>
    <row r="52" spans="1:5" ht="12.75">
      <c r="A52" s="1"/>
      <c r="B52" s="1" t="s">
        <v>55</v>
      </c>
      <c r="C52" s="13">
        <f>SUM(C49:C51)</f>
        <v>0</v>
      </c>
      <c r="D52" s="12"/>
      <c r="E52" s="12"/>
    </row>
    <row r="53" spans="1:5" s="2" customFormat="1" ht="12.75">
      <c r="A53" s="3"/>
      <c r="B53" s="1"/>
      <c r="C53" s="13"/>
      <c r="D53" s="12"/>
      <c r="E53" s="12"/>
    </row>
    <row r="54" spans="1:5" s="2" customFormat="1" ht="12.75">
      <c r="A54" s="3"/>
      <c r="B54" s="3" t="s">
        <v>56</v>
      </c>
      <c r="C54" s="13">
        <f>C18+C29+C35+C41+C47+C52</f>
        <v>719.17237</v>
      </c>
      <c r="D54" s="12"/>
      <c r="E54" s="12"/>
    </row>
    <row r="55" spans="2:5" ht="12.75">
      <c r="B55" s="3" t="s">
        <v>109</v>
      </c>
      <c r="C55" s="15">
        <f>'סך התשלומים ששולמו בגין כל סוג'!C37</f>
        <v>1871049</v>
      </c>
      <c r="D55" s="12"/>
      <c r="E55" s="12"/>
    </row>
    <row r="56" spans="3:5" ht="12.75">
      <c r="C56" s="11"/>
      <c r="D56" s="12"/>
      <c r="E56" s="12"/>
    </row>
    <row r="57" spans="2:5" ht="12.75">
      <c r="B57" s="3"/>
      <c r="C57" s="31"/>
      <c r="D57" s="12"/>
      <c r="E57" s="12"/>
    </row>
    <row r="58" spans="3:5" ht="12.75">
      <c r="C58" s="2"/>
      <c r="D58" s="12"/>
      <c r="E58" s="12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6"/>
  <sheetViews>
    <sheetView rightToLeft="1" zoomScalePageLayoutView="0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31.421875" style="0" bestFit="1" customWidth="1"/>
    <col min="5" max="5" width="17.00390625" style="0" customWidth="1"/>
    <col min="6" max="6" width="10.57421875" style="0" customWidth="1"/>
    <col min="7" max="7" width="13.8515625" style="0" bestFit="1" customWidth="1"/>
  </cols>
  <sheetData>
    <row r="1" spans="1:11" s="2" customFormat="1" ht="12.75">
      <c r="A1" s="48" t="s">
        <v>139</v>
      </c>
      <c r="B1" s="48"/>
      <c r="C1" s="48"/>
      <c r="D1" s="48"/>
      <c r="E1" s="8"/>
      <c r="F1" s="8"/>
      <c r="G1" s="8"/>
      <c r="H1" s="8"/>
      <c r="I1" s="8"/>
      <c r="J1" s="8"/>
      <c r="K1" s="8"/>
    </row>
    <row r="2" spans="3:5" s="2" customFormat="1" ht="49.5" customHeight="1">
      <c r="C2" s="3" t="s">
        <v>0</v>
      </c>
      <c r="D2" s="12"/>
      <c r="E2" s="3"/>
    </row>
    <row r="3" spans="1:4" s="2" customFormat="1" ht="12.75">
      <c r="A3" s="3"/>
      <c r="B3" s="3" t="s">
        <v>15</v>
      </c>
      <c r="D3" s="12"/>
    </row>
    <row r="4" spans="1:5" s="2" customFormat="1" ht="12.75">
      <c r="A4" s="3"/>
      <c r="B4" s="21" t="s">
        <v>79</v>
      </c>
      <c r="C4" s="12">
        <v>71.46945</v>
      </c>
      <c r="D4" s="12"/>
      <c r="E4" s="21"/>
    </row>
    <row r="5" spans="1:5" s="2" customFormat="1" ht="12.75">
      <c r="A5" s="3"/>
      <c r="B5" s="21" t="s">
        <v>110</v>
      </c>
      <c r="C5" s="12">
        <v>42.300472500000005</v>
      </c>
      <c r="D5" s="12"/>
      <c r="E5" s="21"/>
    </row>
    <row r="6" spans="1:5" s="2" customFormat="1" ht="12.75">
      <c r="A6" s="3"/>
      <c r="B6" s="21" t="s">
        <v>140</v>
      </c>
      <c r="C6" s="12">
        <v>20.05050825</v>
      </c>
      <c r="D6" s="12"/>
      <c r="E6" s="21"/>
    </row>
    <row r="7" spans="1:5" s="2" customFormat="1" ht="12" customHeight="1">
      <c r="A7" s="4"/>
      <c r="B7" s="21" t="s">
        <v>141</v>
      </c>
      <c r="C7" s="12">
        <v>29.45616512262064</v>
      </c>
      <c r="D7" s="12"/>
      <c r="E7" s="22"/>
    </row>
    <row r="8" spans="1:5" s="2" customFormat="1" ht="12" customHeight="1">
      <c r="A8" s="3"/>
      <c r="B8" s="21" t="s">
        <v>111</v>
      </c>
      <c r="C8" s="12">
        <v>28.581349999999997</v>
      </c>
      <c r="D8" s="12"/>
      <c r="E8" s="9"/>
    </row>
    <row r="9" spans="1:5" s="2" customFormat="1" ht="12" customHeight="1">
      <c r="A9" s="3"/>
      <c r="B9" s="21" t="s">
        <v>125</v>
      </c>
      <c r="C9" s="12">
        <v>50.154</v>
      </c>
      <c r="D9" s="12"/>
      <c r="E9" s="9"/>
    </row>
    <row r="10" spans="1:5" s="2" customFormat="1" ht="12" customHeight="1">
      <c r="A10" s="3"/>
      <c r="B10" s="21" t="s">
        <v>142</v>
      </c>
      <c r="C10" s="12">
        <v>28.211625</v>
      </c>
      <c r="D10" s="12"/>
      <c r="E10" s="9"/>
    </row>
    <row r="11" spans="1:5" s="2" customFormat="1" ht="12" customHeight="1">
      <c r="A11" s="3"/>
      <c r="B11" s="21" t="s">
        <v>112</v>
      </c>
      <c r="C11" s="12">
        <v>38.58</v>
      </c>
      <c r="D11" s="12"/>
      <c r="E11" s="9"/>
    </row>
    <row r="12" spans="1:5" s="2" customFormat="1" ht="12" customHeight="1">
      <c r="A12" s="3"/>
      <c r="B12" s="21" t="s">
        <v>85</v>
      </c>
      <c r="C12" s="12">
        <v>65.25594493150659</v>
      </c>
      <c r="D12" s="12"/>
      <c r="E12" s="9"/>
    </row>
    <row r="13" spans="1:5" s="2" customFormat="1" ht="12" customHeight="1">
      <c r="A13" s="3"/>
      <c r="B13" s="21" t="s">
        <v>143</v>
      </c>
      <c r="C13" s="12">
        <v>78.7675</v>
      </c>
      <c r="D13" s="12"/>
      <c r="E13" s="9"/>
    </row>
    <row r="14" spans="1:5" s="2" customFormat="1" ht="12" customHeight="1">
      <c r="A14" s="3"/>
      <c r="B14" s="21" t="s">
        <v>126</v>
      </c>
      <c r="C14" s="12">
        <v>7.99954531794039</v>
      </c>
      <c r="D14" s="12"/>
      <c r="E14" s="9"/>
    </row>
    <row r="15" spans="1:5" s="2" customFormat="1" ht="12" customHeight="1">
      <c r="A15" s="3"/>
      <c r="B15" s="21" t="s">
        <v>127</v>
      </c>
      <c r="C15" s="12">
        <v>77.16</v>
      </c>
      <c r="D15" s="12"/>
      <c r="E15" s="9"/>
    </row>
    <row r="16" spans="1:5" ht="12.75">
      <c r="A16" s="1"/>
      <c r="B16" s="21" t="s">
        <v>144</v>
      </c>
      <c r="C16" s="12">
        <v>4.265950684931506</v>
      </c>
      <c r="D16" s="12"/>
      <c r="E16" s="1"/>
    </row>
    <row r="17" spans="1:5" ht="12.75">
      <c r="A17" s="1"/>
      <c r="B17" s="21" t="s">
        <v>129</v>
      </c>
      <c r="C17" s="12">
        <v>60.147724786761636</v>
      </c>
      <c r="D17" s="12"/>
      <c r="E17" s="1"/>
    </row>
    <row r="18" spans="1:5" s="2" customFormat="1" ht="12.75">
      <c r="A18" s="3"/>
      <c r="B18" s="21" t="s">
        <v>130</v>
      </c>
      <c r="C18" s="12">
        <v>66.61546637465754</v>
      </c>
      <c r="D18" s="12"/>
      <c r="E18" s="3"/>
    </row>
    <row r="19" spans="2:4" s="2" customFormat="1" ht="12.75">
      <c r="B19" s="21" t="s">
        <v>131</v>
      </c>
      <c r="C19" s="12">
        <v>9.4973928</v>
      </c>
      <c r="D19" s="12"/>
    </row>
    <row r="20" spans="2:4" s="2" customFormat="1" ht="12.75">
      <c r="B20" s="21" t="s">
        <v>101</v>
      </c>
      <c r="C20" s="12">
        <v>58.016168521643685</v>
      </c>
      <c r="D20" s="12"/>
    </row>
    <row r="21" spans="2:4" s="2" customFormat="1" ht="12.75">
      <c r="B21" s="21" t="s">
        <v>102</v>
      </c>
      <c r="C21" s="12">
        <v>40.88193999999999</v>
      </c>
      <c r="D21" s="12"/>
    </row>
    <row r="22" spans="1:5" s="2" customFormat="1" ht="12.75">
      <c r="A22" s="3"/>
      <c r="B22" s="21" t="s">
        <v>116</v>
      </c>
      <c r="C22" s="12">
        <v>82.61008561643881</v>
      </c>
      <c r="D22" s="12"/>
      <c r="E22" s="3"/>
    </row>
    <row r="23" spans="1:5" s="2" customFormat="1" ht="12.75">
      <c r="A23" s="3"/>
      <c r="B23" s="21" t="s">
        <v>96</v>
      </c>
      <c r="C23" s="12">
        <v>85.784175</v>
      </c>
      <c r="D23" s="12"/>
      <c r="E23" s="3"/>
    </row>
    <row r="24" spans="1:5" s="2" customFormat="1" ht="12.75">
      <c r="A24" s="3"/>
      <c r="B24" s="21" t="s">
        <v>117</v>
      </c>
      <c r="C24" s="12">
        <v>57.856049472</v>
      </c>
      <c r="D24" s="12"/>
      <c r="E24" s="3"/>
    </row>
    <row r="25" spans="2:4" s="2" customFormat="1" ht="12.75">
      <c r="B25" s="21" t="s">
        <v>86</v>
      </c>
      <c r="C25" s="12">
        <v>44.572759999999995</v>
      </c>
      <c r="D25" s="12"/>
    </row>
    <row r="26" spans="2:4" s="2" customFormat="1" ht="12.75">
      <c r="B26" s="21" t="s">
        <v>128</v>
      </c>
      <c r="C26" s="12">
        <v>91.875</v>
      </c>
      <c r="D26" s="12"/>
    </row>
    <row r="27" spans="2:4" s="2" customFormat="1" ht="15" customHeight="1">
      <c r="B27" s="21" t="s">
        <v>145</v>
      </c>
      <c r="C27" s="12">
        <v>5.399472900000001</v>
      </c>
      <c r="D27" s="12"/>
    </row>
    <row r="28" spans="1:5" s="2" customFormat="1" ht="12.75">
      <c r="A28" s="3"/>
      <c r="B28" s="21" t="s">
        <v>113</v>
      </c>
      <c r="C28" s="12">
        <v>66.872</v>
      </c>
      <c r="D28" s="12"/>
      <c r="E28" s="3"/>
    </row>
    <row r="29" spans="1:5" s="2" customFormat="1" ht="12.75">
      <c r="A29" s="3"/>
      <c r="B29" s="21" t="s">
        <v>71</v>
      </c>
      <c r="C29" s="12">
        <v>173.47752194207297</v>
      </c>
      <c r="D29" s="12"/>
      <c r="E29" s="3"/>
    </row>
    <row r="30" spans="1:5" s="2" customFormat="1" ht="12.75">
      <c r="A30" s="3"/>
      <c r="B30" s="21" t="s">
        <v>97</v>
      </c>
      <c r="C30" s="12">
        <v>40.20774906698629</v>
      </c>
      <c r="D30" s="12"/>
      <c r="E30" s="3"/>
    </row>
    <row r="31" spans="1:5" s="2" customFormat="1" ht="12.75">
      <c r="A31" s="3"/>
      <c r="B31" s="21" t="s">
        <v>98</v>
      </c>
      <c r="C31" s="12">
        <v>165.55547610410932</v>
      </c>
      <c r="D31" s="12"/>
      <c r="E31" s="3"/>
    </row>
    <row r="32" spans="2:5" s="2" customFormat="1" ht="12.75">
      <c r="B32" s="21" t="s">
        <v>99</v>
      </c>
      <c r="C32" s="12">
        <v>123.8522669516713</v>
      </c>
      <c r="D32" s="12"/>
      <c r="E32" s="4"/>
    </row>
    <row r="33" spans="2:5" s="2" customFormat="1" ht="12.75">
      <c r="B33" s="21" t="s">
        <v>100</v>
      </c>
      <c r="C33" s="12">
        <v>133.74869919254806</v>
      </c>
      <c r="D33" s="12"/>
      <c r="E33" s="4"/>
    </row>
    <row r="34" spans="2:4" s="2" customFormat="1" ht="12.75">
      <c r="B34" s="21" t="s">
        <v>78</v>
      </c>
      <c r="C34" s="12">
        <v>169.03303445596438</v>
      </c>
      <c r="D34" s="12"/>
    </row>
    <row r="35" spans="1:5" s="2" customFormat="1" ht="12.75">
      <c r="A35" s="3"/>
      <c r="B35" s="21" t="s">
        <v>114</v>
      </c>
      <c r="C35" s="12">
        <v>30.914716854575325</v>
      </c>
      <c r="D35" s="12"/>
      <c r="E35" s="3"/>
    </row>
    <row r="36" spans="2:6" s="2" customFormat="1" ht="12.75">
      <c r="B36" s="21" t="s">
        <v>146</v>
      </c>
      <c r="C36" s="12">
        <v>20.690506849315067</v>
      </c>
      <c r="D36" s="12"/>
      <c r="E36"/>
      <c r="F36" s="30"/>
    </row>
    <row r="37" spans="2:6" s="2" customFormat="1" ht="12.75">
      <c r="B37" s="21" t="s">
        <v>115</v>
      </c>
      <c r="C37" s="12">
        <v>88.8</v>
      </c>
      <c r="D37" s="12"/>
      <c r="E37"/>
      <c r="F37" s="30"/>
    </row>
    <row r="38" spans="2:7" s="2" customFormat="1" ht="12.75">
      <c r="B38" s="9"/>
      <c r="C38" s="12"/>
      <c r="D38" s="12"/>
      <c r="E38"/>
      <c r="F38" s="30"/>
      <c r="G38" s="7"/>
    </row>
    <row r="39" spans="2:7" s="2" customFormat="1" ht="12.75">
      <c r="B39" s="1" t="s">
        <v>1</v>
      </c>
      <c r="C39" s="13">
        <f>SUM(C4:C38)</f>
        <v>2158.660718695744</v>
      </c>
      <c r="D39" s="12"/>
      <c r="E39"/>
      <c r="F39" s="30"/>
      <c r="G39" s="7"/>
    </row>
    <row r="40" spans="2:7" s="2" customFormat="1" ht="12.75">
      <c r="B40" s="1"/>
      <c r="C40" s="13"/>
      <c r="D40" s="12"/>
      <c r="E40"/>
      <c r="F40" s="30"/>
      <c r="G40" s="7"/>
    </row>
    <row r="41" spans="2:7" s="2" customFormat="1" ht="12.75">
      <c r="B41" s="3" t="s">
        <v>16</v>
      </c>
      <c r="C41" s="12"/>
      <c r="D41" s="12"/>
      <c r="E41"/>
      <c r="F41" s="30"/>
      <c r="G41" s="7"/>
    </row>
    <row r="42" spans="2:7" s="2" customFormat="1" ht="12.75">
      <c r="B42" s="2" t="s">
        <v>13</v>
      </c>
      <c r="C42" s="12">
        <v>0</v>
      </c>
      <c r="D42" s="12"/>
      <c r="E42"/>
      <c r="F42" s="30"/>
      <c r="G42" s="7"/>
    </row>
    <row r="43" spans="2:7" s="2" customFormat="1" ht="12.75">
      <c r="B43" s="2" t="s">
        <v>14</v>
      </c>
      <c r="C43" s="12">
        <v>0</v>
      </c>
      <c r="D43" s="12"/>
      <c r="E43"/>
      <c r="F43" s="30"/>
      <c r="G43" s="7"/>
    </row>
    <row r="44" spans="1:6" s="2" customFormat="1" ht="12.75">
      <c r="A44" s="3"/>
      <c r="B44" s="2" t="s">
        <v>10</v>
      </c>
      <c r="C44" s="12">
        <v>0</v>
      </c>
      <c r="D44" s="12"/>
      <c r="E44"/>
      <c r="F44" s="30"/>
    </row>
    <row r="45" spans="1:6" s="2" customFormat="1" ht="12.75">
      <c r="A45" s="3"/>
      <c r="B45" s="3" t="s">
        <v>2</v>
      </c>
      <c r="C45" s="13">
        <f>SUM(C42:C44)</f>
        <v>0</v>
      </c>
      <c r="D45" s="12"/>
      <c r="E45"/>
      <c r="F45" s="30"/>
    </row>
    <row r="46" spans="1:6" s="2" customFormat="1" ht="12.75">
      <c r="A46" s="3"/>
      <c r="B46" s="3"/>
      <c r="C46" s="13"/>
      <c r="D46" s="12"/>
      <c r="E46"/>
      <c r="F46" s="30"/>
    </row>
    <row r="47" spans="1:6" s="2" customFormat="1" ht="12.75">
      <c r="A47" s="3"/>
      <c r="B47" s="3" t="s">
        <v>17</v>
      </c>
      <c r="C47" s="12"/>
      <c r="D47" s="12"/>
      <c r="E47"/>
      <c r="F47" s="30"/>
    </row>
    <row r="48" spans="1:6" s="2" customFormat="1" ht="12.75">
      <c r="A48" s="3"/>
      <c r="B48" s="2" t="s">
        <v>13</v>
      </c>
      <c r="C48" s="12">
        <v>0</v>
      </c>
      <c r="D48" s="12"/>
      <c r="E48"/>
      <c r="F48" s="30"/>
    </row>
    <row r="49" spans="1:6" s="2" customFormat="1" ht="12.75">
      <c r="A49" s="3"/>
      <c r="B49" s="2" t="s">
        <v>14</v>
      </c>
      <c r="C49" s="12">
        <v>0</v>
      </c>
      <c r="D49" s="12"/>
      <c r="E49" s="35"/>
      <c r="F49" s="30"/>
    </row>
    <row r="50" spans="1:6" s="2" customFormat="1" ht="12.75">
      <c r="A50" s="3"/>
      <c r="B50" s="2" t="s">
        <v>10</v>
      </c>
      <c r="C50" s="12">
        <v>0</v>
      </c>
      <c r="D50" s="12"/>
      <c r="E50" s="35"/>
      <c r="F50" s="30"/>
    </row>
    <row r="51" spans="1:6" s="2" customFormat="1" ht="12.75">
      <c r="A51" s="3"/>
      <c r="B51" s="3" t="s">
        <v>57</v>
      </c>
      <c r="C51" s="13">
        <f>SUM(C48:C50)</f>
        <v>0</v>
      </c>
      <c r="D51" s="12"/>
      <c r="E51" s="35"/>
      <c r="F51" s="30"/>
    </row>
    <row r="52" spans="1:6" s="2" customFormat="1" ht="12.75">
      <c r="A52" s="3"/>
      <c r="B52" s="3"/>
      <c r="C52" s="13"/>
      <c r="D52" s="12"/>
      <c r="E52" s="34"/>
      <c r="F52" s="28"/>
    </row>
    <row r="53" spans="1:6" s="2" customFormat="1" ht="12.75">
      <c r="A53" s="3"/>
      <c r="B53" s="3" t="s">
        <v>58</v>
      </c>
      <c r="C53" s="12"/>
      <c r="D53" s="12"/>
      <c r="E53" s="34"/>
      <c r="F53" s="28"/>
    </row>
    <row r="54" spans="1:6" s="2" customFormat="1" ht="12.75">
      <c r="A54" s="3"/>
      <c r="B54" s="3" t="s">
        <v>59</v>
      </c>
      <c r="C54" s="13">
        <f>SUM(C55:C56)</f>
        <v>33.84906643958905</v>
      </c>
      <c r="D54" s="12"/>
      <c r="E54" s="28"/>
      <c r="F54" s="28"/>
    </row>
    <row r="55" spans="1:6" s="2" customFormat="1" ht="12.75">
      <c r="A55" s="3"/>
      <c r="B55" s="4" t="s">
        <v>118</v>
      </c>
      <c r="C55" s="12">
        <v>33.84906643958905</v>
      </c>
      <c r="D55" s="12"/>
      <c r="E55" s="28"/>
      <c r="F55" s="28"/>
    </row>
    <row r="56" spans="1:6" s="2" customFormat="1" ht="12.75">
      <c r="A56" s="3"/>
      <c r="B56" s="2" t="s">
        <v>10</v>
      </c>
      <c r="C56" s="12">
        <v>0</v>
      </c>
      <c r="D56" s="3"/>
      <c r="E56" s="13"/>
      <c r="F56" s="28"/>
    </row>
    <row r="57" spans="1:6" s="2" customFormat="1" ht="12.75">
      <c r="A57" s="3"/>
      <c r="B57" s="3" t="s">
        <v>60</v>
      </c>
      <c r="C57" s="13">
        <f>SUM(C58:C69)</f>
        <v>227.78254601885206</v>
      </c>
      <c r="D57" s="3"/>
      <c r="E57" s="15"/>
      <c r="F57" s="28"/>
    </row>
    <row r="58" spans="1:6" s="2" customFormat="1" ht="12.75">
      <c r="A58" s="3"/>
      <c r="B58" s="21" t="s">
        <v>73</v>
      </c>
      <c r="C58" s="12">
        <v>65.33762661150686</v>
      </c>
      <c r="D58" s="9"/>
      <c r="E58" s="42"/>
      <c r="F58" s="28"/>
    </row>
    <row r="59" spans="1:6" s="2" customFormat="1" ht="12.75">
      <c r="A59" s="3"/>
      <c r="B59" s="21" t="s">
        <v>74</v>
      </c>
      <c r="C59" s="12">
        <v>15.458970253068488</v>
      </c>
      <c r="D59" s="9"/>
      <c r="E59" s="42"/>
      <c r="F59" s="28"/>
    </row>
    <row r="60" spans="1:6" s="2" customFormat="1" ht="12.75">
      <c r="A60" s="3"/>
      <c r="B60" s="21" t="s">
        <v>76</v>
      </c>
      <c r="C60" s="12">
        <v>22.89862842016438</v>
      </c>
      <c r="D60" s="9"/>
      <c r="E60" s="42"/>
      <c r="F60" s="39"/>
    </row>
    <row r="61" spans="1:6" s="2" customFormat="1" ht="12.75">
      <c r="A61" s="3"/>
      <c r="B61" s="21" t="s">
        <v>120</v>
      </c>
      <c r="C61" s="12">
        <v>33.135659267945215</v>
      </c>
      <c r="D61" s="43"/>
      <c r="E61" s="42"/>
      <c r="F61" s="39"/>
    </row>
    <row r="62" spans="1:6" s="2" customFormat="1" ht="12.75">
      <c r="A62" s="3"/>
      <c r="B62" s="21" t="s">
        <v>87</v>
      </c>
      <c r="C62" s="12">
        <v>14.736373719452056</v>
      </c>
      <c r="D62" s="3"/>
      <c r="E62" s="13"/>
      <c r="F62" s="39"/>
    </row>
    <row r="63" spans="1:6" s="2" customFormat="1" ht="16.5" customHeight="1">
      <c r="A63" s="3"/>
      <c r="B63" s="21" t="s">
        <v>119</v>
      </c>
      <c r="C63" s="12">
        <f>14.087598874726+0.11</f>
        <v>14.197598874726</v>
      </c>
      <c r="D63" s="44"/>
      <c r="E63" s="45"/>
      <c r="F63" s="12"/>
    </row>
    <row r="64" spans="1:6" s="2" customFormat="1" ht="12.75">
      <c r="A64" s="3"/>
      <c r="B64" s="21" t="s">
        <v>121</v>
      </c>
      <c r="C64" s="12">
        <v>5.764502449863012</v>
      </c>
      <c r="D64" s="44"/>
      <c r="E64" s="45"/>
      <c r="F64" s="12"/>
    </row>
    <row r="65" spans="1:6" s="2" customFormat="1" ht="12.75">
      <c r="A65" s="3"/>
      <c r="B65" s="21" t="s">
        <v>132</v>
      </c>
      <c r="C65" s="12">
        <f>0.827475765008219+0.01</f>
        <v>0.837475765008219</v>
      </c>
      <c r="D65" s="44"/>
      <c r="E65" s="45"/>
      <c r="F65" s="12"/>
    </row>
    <row r="66" spans="2:4" s="2" customFormat="1" ht="12.75">
      <c r="B66" s="21" t="s">
        <v>147</v>
      </c>
      <c r="C66" s="12">
        <v>29.810433523254797</v>
      </c>
      <c r="D66" s="44"/>
    </row>
    <row r="67" spans="1:6" s="2" customFormat="1" ht="12.75">
      <c r="A67" s="3"/>
      <c r="B67" s="21" t="s">
        <v>133</v>
      </c>
      <c r="C67" s="12">
        <v>17.315249085150686</v>
      </c>
      <c r="D67" s="44"/>
      <c r="E67" s="45"/>
      <c r="F67" s="12"/>
    </row>
    <row r="68" spans="2:6" s="2" customFormat="1" ht="12.75">
      <c r="B68" s="21" t="s">
        <v>122</v>
      </c>
      <c r="C68" s="12">
        <v>8.290028048712333</v>
      </c>
      <c r="D68" s="44"/>
      <c r="E68" s="45"/>
      <c r="F68" s="12"/>
    </row>
    <row r="69" spans="2:6" s="2" customFormat="1" ht="12.75">
      <c r="B69" s="21"/>
      <c r="C69" s="37"/>
      <c r="D69" s="44"/>
      <c r="E69" s="45"/>
      <c r="F69" s="12"/>
    </row>
    <row r="70" spans="2:6" s="2" customFormat="1" ht="12.75">
      <c r="B70" s="3" t="s">
        <v>18</v>
      </c>
      <c r="C70" s="13">
        <f>C57+C54</f>
        <v>261.6316124584411</v>
      </c>
      <c r="D70" s="44"/>
      <c r="E70" s="45"/>
      <c r="F70" s="12"/>
    </row>
    <row r="71" spans="2:6" s="2" customFormat="1" ht="12.75">
      <c r="B71" s="3"/>
      <c r="C71" s="13"/>
      <c r="D71" s="44"/>
      <c r="E71" s="45"/>
      <c r="F71" s="12"/>
    </row>
    <row r="72" spans="2:5" s="2" customFormat="1" ht="12.75">
      <c r="B72" s="3" t="s">
        <v>20</v>
      </c>
      <c r="C72" s="13"/>
      <c r="D72" s="44"/>
      <c r="E72" s="45"/>
    </row>
    <row r="73" spans="2:5" s="2" customFormat="1" ht="12.75">
      <c r="B73" s="3" t="s">
        <v>61</v>
      </c>
      <c r="C73" s="15">
        <f>SUM(C74:C76)</f>
        <v>75.54</v>
      </c>
      <c r="D73" s="44"/>
      <c r="E73" s="45"/>
    </row>
    <row r="74" spans="2:6" s="2" customFormat="1" ht="12.75">
      <c r="B74" s="25" t="s">
        <v>103</v>
      </c>
      <c r="C74" s="36">
        <v>47.75000000000001</v>
      </c>
      <c r="D74" s="9"/>
      <c r="E74" s="42"/>
      <c r="F74" s="46"/>
    </row>
    <row r="75" spans="2:6" s="2" customFormat="1" ht="12.75">
      <c r="B75" s="25" t="s">
        <v>67</v>
      </c>
      <c r="C75" s="36">
        <v>23.75</v>
      </c>
      <c r="D75" s="9"/>
      <c r="E75" s="42"/>
      <c r="F75" s="46"/>
    </row>
    <row r="76" spans="2:6" s="2" customFormat="1" ht="12.75">
      <c r="B76" s="25" t="s">
        <v>77</v>
      </c>
      <c r="C76" s="36">
        <v>4.04</v>
      </c>
      <c r="D76" s="43"/>
      <c r="E76" s="42"/>
      <c r="F76" s="46"/>
    </row>
    <row r="77" spans="2:6" s="2" customFormat="1" ht="12.75">
      <c r="B77" s="3" t="s">
        <v>62</v>
      </c>
      <c r="C77" s="15">
        <f>SUM(C78:C107)</f>
        <v>315.4440427708261</v>
      </c>
      <c r="D77" s="3"/>
      <c r="E77" s="13"/>
      <c r="F77" s="46"/>
    </row>
    <row r="78" spans="2:6" s="2" customFormat="1" ht="12.75">
      <c r="B78" s="25" t="s">
        <v>81</v>
      </c>
      <c r="C78" s="12">
        <v>0.44142118040547934</v>
      </c>
      <c r="D78" s="3"/>
      <c r="E78" s="13"/>
      <c r="F78" s="46"/>
    </row>
    <row r="79" spans="2:6" s="2" customFormat="1" ht="12.75">
      <c r="B79" s="25" t="s">
        <v>94</v>
      </c>
      <c r="C79" s="12">
        <v>0.9670460454657535</v>
      </c>
      <c r="D79" s="44"/>
      <c r="E79" s="45"/>
      <c r="F79" s="46"/>
    </row>
    <row r="80" spans="2:6" s="2" customFormat="1" ht="12.75">
      <c r="B80" s="25" t="s">
        <v>92</v>
      </c>
      <c r="C80" s="12">
        <v>0.14110279953972604</v>
      </c>
      <c r="D80" s="44"/>
      <c r="E80" s="45"/>
      <c r="F80" s="46"/>
    </row>
    <row r="81" spans="2:6" s="2" customFormat="1" ht="12.75">
      <c r="B81" s="33" t="s">
        <v>83</v>
      </c>
      <c r="C81" s="12">
        <v>0.9813109038904104</v>
      </c>
      <c r="D81" s="44"/>
      <c r="E81" s="45"/>
      <c r="F81" s="46"/>
    </row>
    <row r="82" spans="2:6" s="2" customFormat="1" ht="12.75">
      <c r="B82" s="33" t="s">
        <v>91</v>
      </c>
      <c r="C82" s="12">
        <v>0.47514361066027383</v>
      </c>
      <c r="D82" s="44"/>
      <c r="E82" s="45"/>
      <c r="F82" s="46"/>
    </row>
    <row r="83" spans="2:6" s="2" customFormat="1" ht="12.75">
      <c r="B83" s="25" t="s">
        <v>148</v>
      </c>
      <c r="C83" s="12">
        <v>0.6357064967671232</v>
      </c>
      <c r="D83" s="44"/>
      <c r="E83" s="45"/>
      <c r="F83" s="46"/>
    </row>
    <row r="84" spans="2:6" s="2" customFormat="1" ht="12.75">
      <c r="B84" s="25" t="s">
        <v>88</v>
      </c>
      <c r="C84" s="12">
        <v>16.578160724597264</v>
      </c>
      <c r="D84" s="44"/>
      <c r="E84" s="45"/>
      <c r="F84" s="46"/>
    </row>
    <row r="85" spans="2:6" s="2" customFormat="1" ht="12.75">
      <c r="B85" s="33" t="s">
        <v>90</v>
      </c>
      <c r="C85" s="12">
        <v>0.7273531631589042</v>
      </c>
      <c r="D85" s="44"/>
      <c r="E85" s="45"/>
      <c r="F85" s="46"/>
    </row>
    <row r="86" spans="2:6" s="2" customFormat="1" ht="12.75">
      <c r="B86" s="38" t="s">
        <v>89</v>
      </c>
      <c r="C86" s="12">
        <v>1.2155579765178086</v>
      </c>
      <c r="D86" s="44"/>
      <c r="E86" s="45"/>
      <c r="F86" s="46"/>
    </row>
    <row r="87" spans="2:6" s="2" customFormat="1" ht="12.75">
      <c r="B87" s="38" t="s">
        <v>80</v>
      </c>
      <c r="C87" s="12">
        <v>53.97599058773151</v>
      </c>
      <c r="D87" s="44"/>
      <c r="E87" s="45"/>
      <c r="F87" s="46"/>
    </row>
    <row r="88" spans="2:6" s="2" customFormat="1" ht="12.75">
      <c r="B88" s="38" t="s">
        <v>134</v>
      </c>
      <c r="C88" s="12">
        <v>6.610195888123289</v>
      </c>
      <c r="D88" s="44"/>
      <c r="E88" s="45"/>
      <c r="F88" s="46"/>
    </row>
    <row r="89" spans="2:6" s="2" customFormat="1" ht="12.75">
      <c r="B89" s="38" t="s">
        <v>93</v>
      </c>
      <c r="C89" s="12">
        <v>28.269225979726034</v>
      </c>
      <c r="D89" s="44"/>
      <c r="E89" s="45"/>
      <c r="F89" s="46"/>
    </row>
    <row r="90" spans="2:6" s="2" customFormat="1" ht="12.75">
      <c r="B90" s="38" t="s">
        <v>64</v>
      </c>
      <c r="C90" s="12">
        <v>32.12476256426438</v>
      </c>
      <c r="D90" s="44"/>
      <c r="E90" s="45"/>
      <c r="F90" s="46"/>
    </row>
    <row r="91" spans="2:6" s="2" customFormat="1" ht="12.75">
      <c r="B91" s="38" t="s">
        <v>82</v>
      </c>
      <c r="C91" s="12">
        <v>0.4325122223917808</v>
      </c>
      <c r="D91" s="44"/>
      <c r="E91" s="45"/>
      <c r="F91" s="46"/>
    </row>
    <row r="92" spans="2:6" s="2" customFormat="1" ht="12.75">
      <c r="B92" s="38" t="s">
        <v>149</v>
      </c>
      <c r="C92" s="12">
        <v>5.791243412054795</v>
      </c>
      <c r="D92" s="44"/>
      <c r="E92" s="45"/>
      <c r="F92" s="46"/>
    </row>
    <row r="93" spans="2:6" s="2" customFormat="1" ht="12.75">
      <c r="B93" s="38" t="s">
        <v>66</v>
      </c>
      <c r="C93" s="12">
        <v>1.7636275066657534</v>
      </c>
      <c r="D93" s="44"/>
      <c r="E93" s="45"/>
      <c r="F93" s="46"/>
    </row>
    <row r="94" spans="2:6" s="2" customFormat="1" ht="14.25" customHeight="1">
      <c r="B94" s="38" t="s">
        <v>104</v>
      </c>
      <c r="C94" s="12">
        <v>0.6857818423232878</v>
      </c>
      <c r="D94" s="44"/>
      <c r="E94" s="45"/>
      <c r="F94" s="46"/>
    </row>
    <row r="95" spans="2:6" s="2" customFormat="1" ht="14.25" customHeight="1">
      <c r="B95" s="38" t="s">
        <v>65</v>
      </c>
      <c r="C95" s="12">
        <v>19.4292330196685</v>
      </c>
      <c r="D95" s="44"/>
      <c r="E95" s="45"/>
      <c r="F95" s="46"/>
    </row>
    <row r="96" spans="2:6" s="2" customFormat="1" ht="14.25" customHeight="1">
      <c r="B96" s="38" t="s">
        <v>105</v>
      </c>
      <c r="C96" s="12">
        <v>78.89986428743015</v>
      </c>
      <c r="D96" s="44"/>
      <c r="E96" s="45"/>
      <c r="F96" s="46"/>
    </row>
    <row r="97" spans="2:6" s="2" customFormat="1" ht="14.25" customHeight="1">
      <c r="B97" s="38" t="s">
        <v>123</v>
      </c>
      <c r="C97" s="12">
        <v>0.18114971534794522</v>
      </c>
      <c r="D97" s="44"/>
      <c r="E97" s="45"/>
      <c r="F97" s="46"/>
    </row>
    <row r="98" spans="2:6" s="2" customFormat="1" ht="14.25" customHeight="1">
      <c r="B98" s="38" t="s">
        <v>150</v>
      </c>
      <c r="C98" s="12">
        <v>6.608194526849314</v>
      </c>
      <c r="D98" s="44"/>
      <c r="E98" s="45"/>
      <c r="F98" s="46"/>
    </row>
    <row r="99" spans="2:6" s="2" customFormat="1" ht="12.75">
      <c r="B99" s="38" t="s">
        <v>124</v>
      </c>
      <c r="C99" s="12">
        <v>6.837952114</v>
      </c>
      <c r="D99" s="44"/>
      <c r="E99" s="45"/>
      <c r="F99" s="46"/>
    </row>
    <row r="100" spans="2:6" s="2" customFormat="1" ht="12.75">
      <c r="B100" s="38" t="s">
        <v>135</v>
      </c>
      <c r="C100" s="12">
        <v>38.108604709939726</v>
      </c>
      <c r="D100" s="44"/>
      <c r="E100" s="45"/>
      <c r="F100" s="46"/>
    </row>
    <row r="101" spans="2:6" s="2" customFormat="1" ht="12.75">
      <c r="B101" s="38" t="s">
        <v>151</v>
      </c>
      <c r="C101" s="12">
        <v>0.7960988557534245</v>
      </c>
      <c r="D101" s="44"/>
      <c r="E101" s="45"/>
      <c r="F101" s="46"/>
    </row>
    <row r="102" spans="2:6" s="2" customFormat="1" ht="12.75">
      <c r="B102" s="38" t="s">
        <v>152</v>
      </c>
      <c r="C102" s="12">
        <v>2.205423953917809</v>
      </c>
      <c r="D102" s="44"/>
      <c r="E102" s="45"/>
      <c r="F102" s="46"/>
    </row>
    <row r="103" spans="2:6" s="2" customFormat="1" ht="12.75">
      <c r="B103" s="38" t="s">
        <v>153</v>
      </c>
      <c r="C103" s="12">
        <v>6.095106604931508</v>
      </c>
      <c r="D103" s="44"/>
      <c r="E103" s="45"/>
      <c r="F103" s="46"/>
    </row>
    <row r="104" spans="2:6" s="2" customFormat="1" ht="12.75">
      <c r="B104" s="38" t="s">
        <v>154</v>
      </c>
      <c r="C104" s="12">
        <v>4.381422507594522</v>
      </c>
      <c r="D104" s="44"/>
      <c r="E104" s="45"/>
      <c r="F104" s="46"/>
    </row>
    <row r="105" spans="2:6" s="2" customFormat="1" ht="12.75">
      <c r="B105" s="38" t="s">
        <v>155</v>
      </c>
      <c r="C105" s="12">
        <v>0.08484957110958903</v>
      </c>
      <c r="D105" s="44"/>
      <c r="E105" s="45"/>
      <c r="F105" s="46"/>
    </row>
    <row r="106" spans="2:5" s="2" customFormat="1" ht="12.75">
      <c r="B106" s="38"/>
      <c r="C106" s="12"/>
      <c r="D106" s="44"/>
      <c r="E106" s="45"/>
    </row>
    <row r="107" spans="2:5" s="2" customFormat="1" ht="12.75">
      <c r="B107" s="25"/>
      <c r="C107" s="12"/>
      <c r="D107" s="44"/>
      <c r="E107" s="45"/>
    </row>
    <row r="108" spans="2:5" s="2" customFormat="1" ht="12.75">
      <c r="B108" s="3" t="s">
        <v>19</v>
      </c>
      <c r="C108" s="15">
        <f>C39+C45+C51+C70+C73+C77</f>
        <v>2811.276373925011</v>
      </c>
      <c r="D108" s="44"/>
      <c r="E108" s="45"/>
    </row>
    <row r="109" spans="2:5" s="2" customFormat="1" ht="12.75">
      <c r="B109" s="3" t="s">
        <v>109</v>
      </c>
      <c r="C109" s="15">
        <f>'סך התשלומים ששולמו בגין כל סוג'!C37</f>
        <v>1871049</v>
      </c>
      <c r="D109" s="44"/>
      <c r="E109" s="45"/>
    </row>
    <row r="110" spans="2:5" s="2" customFormat="1" ht="12.75">
      <c r="B110" s="4"/>
      <c r="D110" s="44"/>
      <c r="E110" s="45"/>
    </row>
    <row r="111" spans="2:5" s="2" customFormat="1" ht="12.75">
      <c r="B111" s="4"/>
      <c r="D111" s="44"/>
      <c r="E111" s="45"/>
    </row>
    <row r="112" spans="2:5" s="2" customFormat="1" ht="12.75">
      <c r="B112" s="4"/>
      <c r="D112" s="44"/>
      <c r="E112" s="45"/>
    </row>
    <row r="113" spans="2:5" s="2" customFormat="1" ht="12.75">
      <c r="B113" s="24"/>
      <c r="D113" s="44"/>
      <c r="E113" s="45"/>
    </row>
    <row r="114" spans="4:5" s="2" customFormat="1" ht="12.75">
      <c r="D114" s="44"/>
      <c r="E114" s="45"/>
    </row>
    <row r="115" spans="2:5" s="2" customFormat="1" ht="12.75">
      <c r="B115" s="4"/>
      <c r="D115" s="44"/>
      <c r="E115" s="45"/>
    </row>
    <row r="116" spans="2:5" s="2" customFormat="1" ht="12.75">
      <c r="B116" s="4"/>
      <c r="D116" s="44"/>
      <c r="E116" s="45"/>
    </row>
    <row r="117" spans="2:5" s="2" customFormat="1" ht="12.75">
      <c r="B117" s="4"/>
      <c r="D117" s="44"/>
      <c r="E117" s="45"/>
    </row>
    <row r="118" spans="2:5" s="2" customFormat="1" ht="12.75">
      <c r="B118" s="24"/>
      <c r="D118" s="44"/>
      <c r="E118" s="45"/>
    </row>
    <row r="119" spans="4:5" s="2" customFormat="1" ht="12.75">
      <c r="D119" s="44"/>
      <c r="E119" s="45"/>
    </row>
    <row r="120" spans="2:5" s="2" customFormat="1" ht="12.75">
      <c r="B120" s="4"/>
      <c r="D120" s="44"/>
      <c r="E120" s="45"/>
    </row>
    <row r="121" spans="2:5" s="2" customFormat="1" ht="12.75">
      <c r="B121" s="4"/>
      <c r="D121" s="44"/>
      <c r="E121" s="45"/>
    </row>
    <row r="122" spans="2:4" s="2" customFormat="1" ht="12.75">
      <c r="B122" s="4"/>
      <c r="D122" s="12"/>
    </row>
    <row r="123" spans="2:4" s="2" customFormat="1" ht="12.75">
      <c r="B123" s="24"/>
      <c r="D123" s="12"/>
    </row>
    <row r="124" s="2" customFormat="1" ht="12.75">
      <c r="D124" s="12"/>
    </row>
    <row r="125" spans="2:4" s="2" customFormat="1" ht="12.75">
      <c r="B125" s="4"/>
      <c r="D125" s="12"/>
    </row>
    <row r="126" spans="2:4" s="2" customFormat="1" ht="12.75">
      <c r="B126" s="4"/>
      <c r="D126" s="12"/>
    </row>
    <row r="127" spans="2:4" s="2" customFormat="1" ht="12.75">
      <c r="B127" s="4"/>
      <c r="D127" s="12"/>
    </row>
    <row r="128" spans="2:4" s="2" customFormat="1" ht="12.75">
      <c r="B128" s="24"/>
      <c r="D128" s="12"/>
    </row>
    <row r="129" s="2" customFormat="1" ht="12.75">
      <c r="D129" s="12"/>
    </row>
    <row r="130" spans="2:4" s="2" customFormat="1" ht="12.75">
      <c r="B130" s="4"/>
      <c r="D130" s="12"/>
    </row>
    <row r="131" spans="2:4" s="2" customFormat="1" ht="12.75">
      <c r="B131" s="4"/>
      <c r="D131" s="12"/>
    </row>
    <row r="132" spans="2:4" s="2" customFormat="1" ht="12.75">
      <c r="B132" s="4"/>
      <c r="D132" s="12"/>
    </row>
    <row r="133" spans="2:4" s="2" customFormat="1" ht="12.75">
      <c r="B133" s="24"/>
      <c r="D133" s="12"/>
    </row>
    <row r="134" s="2" customFormat="1" ht="12.75">
      <c r="D134" s="12"/>
    </row>
    <row r="135" spans="2:4" s="2" customFormat="1" ht="12.75">
      <c r="B135" s="4"/>
      <c r="D135" s="12"/>
    </row>
    <row r="136" spans="2:4" s="2" customFormat="1" ht="12.75">
      <c r="B136" s="4"/>
      <c r="D136" s="12"/>
    </row>
    <row r="137" spans="2:4" s="2" customFormat="1" ht="12.75">
      <c r="B137" s="4"/>
      <c r="D137" s="12"/>
    </row>
    <row r="138" spans="2:4" s="2" customFormat="1" ht="12.75">
      <c r="B138" s="24"/>
      <c r="D138" s="12"/>
    </row>
    <row r="139" s="2" customFormat="1" ht="12.75">
      <c r="D139" s="12"/>
    </row>
    <row r="140" spans="2:4" s="2" customFormat="1" ht="12.75">
      <c r="B140" s="4"/>
      <c r="D140" s="12"/>
    </row>
    <row r="141" spans="2:4" s="2" customFormat="1" ht="12.75">
      <c r="B141" s="4"/>
      <c r="D141" s="12"/>
    </row>
    <row r="142" spans="2:4" s="2" customFormat="1" ht="12.75">
      <c r="B142" s="4"/>
      <c r="D142" s="12"/>
    </row>
    <row r="143" spans="2:4" s="2" customFormat="1" ht="12.75">
      <c r="B143" s="24"/>
      <c r="D143" s="12"/>
    </row>
    <row r="144" s="2" customFormat="1" ht="12.75">
      <c r="D144" s="12"/>
    </row>
    <row r="145" spans="2:4" s="2" customFormat="1" ht="12.75">
      <c r="B145" s="4"/>
      <c r="D145" s="12"/>
    </row>
    <row r="146" spans="2:4" s="2" customFormat="1" ht="12.75">
      <c r="B146" s="4"/>
      <c r="D146" s="12"/>
    </row>
    <row r="147" spans="2:4" s="2" customFormat="1" ht="12.75">
      <c r="B147" s="4"/>
      <c r="D147" s="12"/>
    </row>
    <row r="148" spans="2:4" s="2" customFormat="1" ht="12.75">
      <c r="B148" s="24"/>
      <c r="D148" s="12"/>
    </row>
    <row r="149" s="2" customFormat="1" ht="12.75">
      <c r="D149" s="12"/>
    </row>
    <row r="150" spans="2:4" s="2" customFormat="1" ht="12.75">
      <c r="B150" s="4"/>
      <c r="D150" s="12"/>
    </row>
    <row r="151" spans="2:4" s="2" customFormat="1" ht="12.75">
      <c r="B151" s="4"/>
      <c r="D151" s="12"/>
    </row>
    <row r="152" spans="2:4" s="2" customFormat="1" ht="12.75">
      <c r="B152" s="4"/>
      <c r="D152" s="12"/>
    </row>
    <row r="153" spans="2:4" s="2" customFormat="1" ht="12.75">
      <c r="B153" s="24"/>
      <c r="D153" s="12"/>
    </row>
    <row r="154" s="2" customFormat="1" ht="12.75">
      <c r="D154" s="12"/>
    </row>
    <row r="155" spans="2:4" s="2" customFormat="1" ht="12.75">
      <c r="B155" s="4"/>
      <c r="D155" s="12"/>
    </row>
    <row r="156" spans="2:4" s="2" customFormat="1" ht="12.75">
      <c r="B156" s="4"/>
      <c r="D156" s="12"/>
    </row>
    <row r="157" spans="2:4" s="2" customFormat="1" ht="12.75">
      <c r="B157" s="4"/>
      <c r="D157" s="12"/>
    </row>
    <row r="158" spans="2:4" s="2" customFormat="1" ht="12.75">
      <c r="B158" s="24"/>
      <c r="D158" s="12"/>
    </row>
    <row r="159" s="2" customFormat="1" ht="12.75">
      <c r="D159" s="12"/>
    </row>
    <row r="160" spans="2:4" s="2" customFormat="1" ht="12.75">
      <c r="B160" s="4"/>
      <c r="D160" s="12"/>
    </row>
    <row r="161" spans="2:4" s="2" customFormat="1" ht="12.75">
      <c r="B161" s="4"/>
      <c r="D161" s="12"/>
    </row>
    <row r="162" spans="2:4" s="2" customFormat="1" ht="12.75">
      <c r="B162" s="4"/>
      <c r="D162" s="12"/>
    </row>
    <row r="163" spans="2:4" s="2" customFormat="1" ht="12.75">
      <c r="B163" s="24"/>
      <c r="D163" s="12"/>
    </row>
    <row r="164" s="2" customFormat="1" ht="12.75">
      <c r="D164" s="12"/>
    </row>
    <row r="165" spans="2:4" s="2" customFormat="1" ht="12.75">
      <c r="B165" s="4"/>
      <c r="D165" s="12"/>
    </row>
    <row r="166" spans="2:4" s="2" customFormat="1" ht="12.75">
      <c r="B166" s="4"/>
      <c r="D166" s="12"/>
    </row>
    <row r="167" spans="2:4" s="2" customFormat="1" ht="12.75">
      <c r="B167" s="4"/>
      <c r="D167" s="12"/>
    </row>
    <row r="168" s="2" customFormat="1" ht="12.75">
      <c r="B168" s="24"/>
    </row>
    <row r="169" s="2" customFormat="1" ht="12.75"/>
    <row r="170" s="2" customFormat="1" ht="12.75">
      <c r="B170" s="4"/>
    </row>
    <row r="171" s="2" customFormat="1" ht="12.75">
      <c r="B171" s="4"/>
    </row>
    <row r="172" s="2" customFormat="1" ht="12.75">
      <c r="B172" s="4"/>
    </row>
    <row r="173" s="2" customFormat="1" ht="12.75">
      <c r="B173" s="24"/>
    </row>
    <row r="174" s="2" customFormat="1" ht="12.75"/>
    <row r="175" s="2" customFormat="1" ht="12.75">
      <c r="B175" s="4"/>
    </row>
    <row r="176" s="2" customFormat="1" ht="12.75">
      <c r="B176" s="4"/>
    </row>
    <row r="177" s="2" customFormat="1" ht="12.75">
      <c r="B177" s="4"/>
    </row>
    <row r="178" s="2" customFormat="1" ht="12.75">
      <c r="B178" s="24"/>
    </row>
    <row r="179" s="2" customFormat="1" ht="12.75"/>
    <row r="180" s="2" customFormat="1" ht="12.75">
      <c r="B180" s="4"/>
    </row>
    <row r="181" s="2" customFormat="1" ht="12.75">
      <c r="B181" s="4"/>
    </row>
    <row r="182" s="2" customFormat="1" ht="12.75">
      <c r="B182" s="4"/>
    </row>
    <row r="183" s="2" customFormat="1" ht="12.75">
      <c r="B183" s="24"/>
    </row>
    <row r="184" s="2" customFormat="1" ht="12.75"/>
    <row r="185" s="2" customFormat="1" ht="12.75">
      <c r="B185" s="4"/>
    </row>
    <row r="186" s="2" customFormat="1" ht="12.75">
      <c r="B186" s="4"/>
    </row>
    <row r="187" s="2" customFormat="1" ht="12.75">
      <c r="B187" s="4"/>
    </row>
    <row r="188" s="2" customFormat="1" ht="12.75">
      <c r="B188" s="24"/>
    </row>
    <row r="189" s="2" customFormat="1" ht="12.75"/>
    <row r="190" s="2" customFormat="1" ht="12.75">
      <c r="B190" s="4"/>
    </row>
    <row r="191" s="2" customFormat="1" ht="12.75">
      <c r="B191" s="4"/>
    </row>
    <row r="192" s="2" customFormat="1" ht="12.75">
      <c r="B192" s="4"/>
    </row>
    <row r="193" s="2" customFormat="1" ht="12.75">
      <c r="B193" s="24"/>
    </row>
    <row r="194" s="2" customFormat="1" ht="12.75"/>
    <row r="195" s="2" customFormat="1" ht="12.75">
      <c r="B195" s="4"/>
    </row>
    <row r="196" s="2" customFormat="1" ht="12.75">
      <c r="B196" s="4"/>
    </row>
    <row r="197" s="2" customFormat="1" ht="12.75">
      <c r="B197" s="4"/>
    </row>
    <row r="198" s="2" customFormat="1" ht="12.75">
      <c r="B198" s="24"/>
    </row>
    <row r="199" s="2" customFormat="1" ht="12.75"/>
    <row r="200" s="2" customFormat="1" ht="12.75">
      <c r="B200" s="4"/>
    </row>
    <row r="201" s="2" customFormat="1" ht="12.75">
      <c r="B201" s="4"/>
    </row>
    <row r="202" s="2" customFormat="1" ht="12.75">
      <c r="B202" s="4"/>
    </row>
    <row r="203" s="2" customFormat="1" ht="12.75">
      <c r="B203" s="24"/>
    </row>
    <row r="204" s="2" customFormat="1" ht="12.75"/>
    <row r="205" s="2" customFormat="1" ht="12.75">
      <c r="B205" s="4"/>
    </row>
    <row r="206" s="2" customFormat="1" ht="12.75">
      <c r="B206" s="4"/>
    </row>
    <row r="207" s="2" customFormat="1" ht="12.75">
      <c r="B207" s="4"/>
    </row>
    <row r="208" s="2" customFormat="1" ht="12.75">
      <c r="B208" s="24"/>
    </row>
    <row r="209" s="2" customFormat="1" ht="12.75"/>
    <row r="210" s="2" customFormat="1" ht="12.75">
      <c r="B210" s="4"/>
    </row>
    <row r="211" s="2" customFormat="1" ht="12.75">
      <c r="B211" s="4"/>
    </row>
    <row r="212" s="2" customFormat="1" ht="12.75">
      <c r="B212" s="4"/>
    </row>
    <row r="213" s="2" customFormat="1" ht="12.75">
      <c r="B213" s="24"/>
    </row>
    <row r="214" s="2" customFormat="1" ht="12.75"/>
    <row r="215" s="2" customFormat="1" ht="12.75">
      <c r="B215" s="4"/>
    </row>
    <row r="216" s="2" customFormat="1" ht="12.75">
      <c r="B216" s="4"/>
    </row>
    <row r="217" s="2" customFormat="1" ht="12.75">
      <c r="B217" s="4"/>
    </row>
    <row r="218" s="2" customFormat="1" ht="12.75">
      <c r="B218" s="24"/>
    </row>
    <row r="219" s="2" customFormat="1" ht="12.75"/>
    <row r="220" s="2" customFormat="1" ht="12.75">
      <c r="B220" s="4"/>
    </row>
    <row r="221" s="2" customFormat="1" ht="12.75">
      <c r="B221" s="4"/>
    </row>
    <row r="222" s="2" customFormat="1" ht="12.75">
      <c r="B222" s="4"/>
    </row>
    <row r="223" s="2" customFormat="1" ht="12.75">
      <c r="B223" s="24"/>
    </row>
    <row r="224" s="2" customFormat="1" ht="12.75"/>
    <row r="225" s="2" customFormat="1" ht="12.75">
      <c r="B225" s="4"/>
    </row>
    <row r="226" s="2" customFormat="1" ht="12.75">
      <c r="B226" s="4"/>
    </row>
    <row r="227" s="2" customFormat="1" ht="12.75">
      <c r="B227" s="4"/>
    </row>
    <row r="228" s="2" customFormat="1" ht="12.75">
      <c r="B228" s="24"/>
    </row>
    <row r="229" s="2" customFormat="1" ht="12.75"/>
    <row r="230" s="2" customFormat="1" ht="12.75">
      <c r="B230" s="4"/>
    </row>
    <row r="231" s="2" customFormat="1" ht="12.75">
      <c r="B231" s="4"/>
    </row>
    <row r="232" s="2" customFormat="1" ht="12.75">
      <c r="B232" s="4"/>
    </row>
    <row r="233" s="2" customFormat="1" ht="12.75">
      <c r="B233" s="24"/>
    </row>
    <row r="234" s="2" customFormat="1" ht="12.75"/>
    <row r="235" s="2" customFormat="1" ht="12.75">
      <c r="B235" s="4"/>
    </row>
    <row r="236" s="2" customFormat="1" ht="12.75">
      <c r="B236" s="4"/>
    </row>
    <row r="237" s="2" customFormat="1" ht="12.75">
      <c r="B237" s="4"/>
    </row>
    <row r="238" s="2" customFormat="1" ht="12.75">
      <c r="B238" s="24"/>
    </row>
    <row r="239" s="2" customFormat="1" ht="12.75"/>
    <row r="240" s="2" customFormat="1" ht="12.75">
      <c r="B240" s="4"/>
    </row>
    <row r="241" s="2" customFormat="1" ht="12.75">
      <c r="B241" s="4"/>
    </row>
    <row r="242" s="2" customFormat="1" ht="12.75">
      <c r="B242" s="4"/>
    </row>
    <row r="243" s="2" customFormat="1" ht="12.75">
      <c r="B243" s="24"/>
    </row>
    <row r="244" s="2" customFormat="1" ht="12.75"/>
    <row r="245" s="2" customFormat="1" ht="12.75">
      <c r="B245" s="4"/>
    </row>
    <row r="246" s="2" customFormat="1" ht="12.75">
      <c r="B246" s="4"/>
    </row>
    <row r="247" s="2" customFormat="1" ht="12.75"/>
    <row r="248" s="2" customFormat="1" ht="12.75">
      <c r="B248" s="23"/>
    </row>
    <row r="249" s="2" customFormat="1" ht="12.75">
      <c r="B249" s="4"/>
    </row>
    <row r="250" s="2" customFormat="1" ht="12.75">
      <c r="B250" s="4"/>
    </row>
    <row r="251" s="2" customFormat="1" ht="12.75">
      <c r="B251" s="24"/>
    </row>
    <row r="252" s="2" customFormat="1" ht="12.75"/>
    <row r="253" s="2" customFormat="1" ht="12.75">
      <c r="B253" s="4"/>
    </row>
    <row r="254" s="2" customFormat="1" ht="12.75">
      <c r="B254" s="4"/>
    </row>
    <row r="255" s="2" customFormat="1" ht="12.75"/>
    <row r="256" s="2" customFormat="1" ht="12.75">
      <c r="B256" s="23"/>
    </row>
    <row r="257" s="2" customFormat="1" ht="12.75">
      <c r="B257" s="4"/>
    </row>
    <row r="258" s="2" customFormat="1" ht="12.75">
      <c r="B258" s="4"/>
    </row>
    <row r="259" s="2" customFormat="1" ht="12.75">
      <c r="B259" s="24"/>
    </row>
    <row r="260" s="2" customFormat="1" ht="12.75"/>
    <row r="261" s="2" customFormat="1" ht="12.75">
      <c r="B261" s="4"/>
    </row>
    <row r="262" s="2" customFormat="1" ht="12.75">
      <c r="B262" s="4"/>
    </row>
    <row r="263" s="2" customFormat="1" ht="12.75"/>
    <row r="264" s="2" customFormat="1" ht="12.75">
      <c r="B264" s="23"/>
    </row>
    <row r="265" s="2" customFormat="1" ht="12.75">
      <c r="B265" s="4"/>
    </row>
    <row r="266" s="2" customFormat="1" ht="12.75">
      <c r="B266" s="4"/>
    </row>
    <row r="267" s="2" customFormat="1" ht="12.75">
      <c r="B267" s="24"/>
    </row>
    <row r="268" s="2" customFormat="1" ht="12.75"/>
    <row r="269" s="2" customFormat="1" ht="12.75">
      <c r="B269" s="4"/>
    </row>
    <row r="270" s="2" customFormat="1" ht="12.75">
      <c r="B270" s="4"/>
    </row>
    <row r="271" s="2" customFormat="1" ht="12.75"/>
    <row r="272" s="2" customFormat="1" ht="12.75">
      <c r="B272" s="23"/>
    </row>
    <row r="273" s="2" customFormat="1" ht="12.75">
      <c r="B273" s="4"/>
    </row>
    <row r="274" s="2" customFormat="1" ht="12.75">
      <c r="B274" s="4"/>
    </row>
    <row r="275" s="2" customFormat="1" ht="12.75">
      <c r="B275" s="24"/>
    </row>
    <row r="276" s="2" customFormat="1" ht="12.75"/>
    <row r="277" s="2" customFormat="1" ht="12.75">
      <c r="B277" s="4"/>
    </row>
    <row r="278" s="2" customFormat="1" ht="12.75">
      <c r="B278" s="4"/>
    </row>
    <row r="279" s="2" customFormat="1" ht="12.75"/>
    <row r="280" s="2" customFormat="1" ht="12.75">
      <c r="B280" s="23"/>
    </row>
    <row r="281" s="2" customFormat="1" ht="12.75">
      <c r="B281" s="4"/>
    </row>
    <row r="282" s="2" customFormat="1" ht="12.75">
      <c r="B282" s="4"/>
    </row>
    <row r="283" s="2" customFormat="1" ht="12.75">
      <c r="B283" s="24"/>
    </row>
    <row r="284" s="2" customFormat="1" ht="12.75"/>
    <row r="285" s="2" customFormat="1" ht="12.75">
      <c r="B285" s="4"/>
    </row>
    <row r="286" s="2" customFormat="1" ht="12.75">
      <c r="B286" s="4"/>
    </row>
    <row r="287" s="2" customFormat="1" ht="12.75"/>
    <row r="288" s="2" customFormat="1" ht="12.75">
      <c r="B288" s="23"/>
    </row>
    <row r="289" s="2" customFormat="1" ht="12.75">
      <c r="B289" s="4"/>
    </row>
    <row r="290" s="2" customFormat="1" ht="12.75">
      <c r="B290" s="4"/>
    </row>
    <row r="291" s="2" customFormat="1" ht="12.75">
      <c r="B291" s="24"/>
    </row>
    <row r="292" s="2" customFormat="1" ht="12.75"/>
    <row r="293" s="2" customFormat="1" ht="12.75">
      <c r="B293" s="4"/>
    </row>
    <row r="294" s="2" customFormat="1" ht="12.75">
      <c r="B294" s="4"/>
    </row>
    <row r="295" s="2" customFormat="1" ht="12.75"/>
    <row r="296" s="2" customFormat="1" ht="12.75">
      <c r="B296" s="23"/>
    </row>
    <row r="297" s="2" customFormat="1" ht="12.75">
      <c r="B297" s="4"/>
    </row>
    <row r="298" s="2" customFormat="1" ht="12.75">
      <c r="B298" s="4"/>
    </row>
    <row r="299" s="2" customFormat="1" ht="12.75">
      <c r="B299" s="24"/>
    </row>
    <row r="300" s="2" customFormat="1" ht="12.75"/>
    <row r="301" s="2" customFormat="1" ht="12.75">
      <c r="B301" s="4"/>
    </row>
    <row r="302" s="2" customFormat="1" ht="12.75">
      <c r="B302" s="4"/>
    </row>
    <row r="303" s="2" customFormat="1" ht="12.75"/>
    <row r="304" s="2" customFormat="1" ht="12.75">
      <c r="B304" s="23"/>
    </row>
    <row r="305" s="2" customFormat="1" ht="12.75">
      <c r="B305" s="4"/>
    </row>
    <row r="306" s="2" customFormat="1" ht="12.75">
      <c r="B306" s="4"/>
    </row>
    <row r="307" s="2" customFormat="1" ht="12.75">
      <c r="B307" s="24"/>
    </row>
    <row r="308" s="2" customFormat="1" ht="12.75"/>
    <row r="309" s="2" customFormat="1" ht="12.75">
      <c r="B309" s="4"/>
    </row>
    <row r="310" s="2" customFormat="1" ht="12.75">
      <c r="B310" s="4"/>
    </row>
    <row r="311" s="2" customFormat="1" ht="12.75"/>
    <row r="312" s="2" customFormat="1" ht="12.75">
      <c r="B312" s="23"/>
    </row>
    <row r="313" s="2" customFormat="1" ht="12.75">
      <c r="B313" s="4"/>
    </row>
    <row r="314" s="2" customFormat="1" ht="12.75">
      <c r="B314" s="4"/>
    </row>
    <row r="315" s="2" customFormat="1" ht="12.75">
      <c r="B315" s="24"/>
    </row>
    <row r="316" s="2" customFormat="1" ht="12.75"/>
    <row r="317" s="2" customFormat="1" ht="12.75">
      <c r="B317" s="4"/>
    </row>
    <row r="318" s="2" customFormat="1" ht="12.75">
      <c r="B318" s="4"/>
    </row>
    <row r="319" s="2" customFormat="1" ht="12.75"/>
    <row r="320" s="2" customFormat="1" ht="12.75">
      <c r="B320" s="23"/>
    </row>
    <row r="321" s="2" customFormat="1" ht="12.75">
      <c r="B321" s="4"/>
    </row>
    <row r="322" s="2" customFormat="1" ht="12.75">
      <c r="B322" s="4"/>
    </row>
    <row r="323" s="2" customFormat="1" ht="12.75">
      <c r="B323" s="24"/>
    </row>
    <row r="324" s="2" customFormat="1" ht="12.75"/>
    <row r="325" s="2" customFormat="1" ht="12.75">
      <c r="B325" s="4"/>
    </row>
    <row r="326" s="2" customFormat="1" ht="12.75">
      <c r="B326" s="4"/>
    </row>
    <row r="327" s="2" customFormat="1" ht="12.75"/>
    <row r="328" s="2" customFormat="1" ht="12.75">
      <c r="B328" s="23"/>
    </row>
    <row r="329" s="2" customFormat="1" ht="12.75">
      <c r="B329" s="4"/>
    </row>
    <row r="330" s="2" customFormat="1" ht="12.75">
      <c r="B330" s="4"/>
    </row>
    <row r="331" s="2" customFormat="1" ht="12.75">
      <c r="B331" s="24"/>
    </row>
    <row r="332" s="2" customFormat="1" ht="12.75"/>
    <row r="333" s="2" customFormat="1" ht="12.75">
      <c r="B333" s="4"/>
    </row>
    <row r="334" s="2" customFormat="1" ht="12.75">
      <c r="B334" s="4"/>
    </row>
    <row r="335" s="2" customFormat="1" ht="12.75"/>
    <row r="336" s="2" customFormat="1" ht="12.75">
      <c r="B336" s="23"/>
    </row>
    <row r="337" s="2" customFormat="1" ht="12.75">
      <c r="B337" s="4"/>
    </row>
    <row r="338" s="2" customFormat="1" ht="12.75">
      <c r="B338" s="4"/>
    </row>
    <row r="339" s="2" customFormat="1" ht="12.75">
      <c r="B339" s="24"/>
    </row>
    <row r="340" s="2" customFormat="1" ht="12.75"/>
    <row r="341" s="2" customFormat="1" ht="12.75">
      <c r="B341" s="4"/>
    </row>
    <row r="342" s="2" customFormat="1" ht="12.75">
      <c r="B342" s="4"/>
    </row>
    <row r="343" s="2" customFormat="1" ht="12.75"/>
    <row r="344" s="2" customFormat="1" ht="12.75">
      <c r="B344" s="23"/>
    </row>
    <row r="345" s="2" customFormat="1" ht="12.75">
      <c r="B345" s="4"/>
    </row>
    <row r="346" s="2" customFormat="1" ht="12.75">
      <c r="B346" s="4"/>
    </row>
    <row r="347" s="2" customFormat="1" ht="12.75">
      <c r="B347" s="24"/>
    </row>
    <row r="348" s="2" customFormat="1" ht="12.75"/>
    <row r="349" s="2" customFormat="1" ht="12.75">
      <c r="B349" s="4"/>
    </row>
    <row r="350" s="2" customFormat="1" ht="12.75">
      <c r="B350" s="4"/>
    </row>
    <row r="351" s="2" customFormat="1" ht="12.75"/>
    <row r="352" s="2" customFormat="1" ht="12.75">
      <c r="B352" s="23"/>
    </row>
    <row r="353" s="2" customFormat="1" ht="12.75">
      <c r="B353" s="4"/>
    </row>
    <row r="354" s="2" customFormat="1" ht="12.75">
      <c r="B354" s="4"/>
    </row>
    <row r="355" s="2" customFormat="1" ht="12.75">
      <c r="B355" s="24"/>
    </row>
    <row r="356" s="2" customFormat="1" ht="12.75"/>
    <row r="357" s="2" customFormat="1" ht="12.75">
      <c r="B357" s="4"/>
    </row>
    <row r="358" s="2" customFormat="1" ht="12.75">
      <c r="B358" s="4"/>
    </row>
    <row r="359" s="2" customFormat="1" ht="12.75"/>
    <row r="360" s="2" customFormat="1" ht="12.75">
      <c r="B360" s="23"/>
    </row>
    <row r="361" s="2" customFormat="1" ht="12.75">
      <c r="B361" s="4"/>
    </row>
    <row r="362" s="2" customFormat="1" ht="12.75">
      <c r="B362" s="4"/>
    </row>
    <row r="363" s="2" customFormat="1" ht="12.75">
      <c r="B363" s="24"/>
    </row>
    <row r="364" s="2" customFormat="1" ht="12.75"/>
    <row r="365" s="2" customFormat="1" ht="12.75">
      <c r="B365" s="4"/>
    </row>
    <row r="366" s="2" customFormat="1" ht="12.75">
      <c r="B366" s="4"/>
    </row>
    <row r="367" s="2" customFormat="1" ht="12.75"/>
    <row r="368" s="2" customFormat="1" ht="12.75">
      <c r="B368" s="23"/>
    </row>
    <row r="369" s="2" customFormat="1" ht="12.75">
      <c r="B369" s="4"/>
    </row>
    <row r="370" s="2" customFormat="1" ht="12.75">
      <c r="B370" s="4"/>
    </row>
    <row r="371" s="2" customFormat="1" ht="12.75">
      <c r="B371" s="24"/>
    </row>
    <row r="372" s="2" customFormat="1" ht="12.75"/>
    <row r="373" s="2" customFormat="1" ht="12.75">
      <c r="B373" s="4"/>
    </row>
    <row r="374" s="2" customFormat="1" ht="12.75">
      <c r="B374" s="4"/>
    </row>
    <row r="375" s="2" customFormat="1" ht="12.75"/>
    <row r="376" s="2" customFormat="1" ht="12.75">
      <c r="B376" s="23"/>
    </row>
    <row r="377" s="2" customFormat="1" ht="12.75">
      <c r="B377" s="4"/>
    </row>
    <row r="378" s="2" customFormat="1" ht="12.75">
      <c r="B378" s="4"/>
    </row>
    <row r="379" s="2" customFormat="1" ht="12.75">
      <c r="B379" s="24"/>
    </row>
    <row r="380" s="2" customFormat="1" ht="12.75"/>
    <row r="381" s="2" customFormat="1" ht="12.75">
      <c r="B381" s="4"/>
    </row>
    <row r="382" s="2" customFormat="1" ht="12.75">
      <c r="B382" s="4"/>
    </row>
    <row r="383" s="2" customFormat="1" ht="12.75"/>
    <row r="384" spans="2:5" ht="12.75">
      <c r="B384" s="23"/>
      <c r="D384" s="2"/>
      <c r="E384" s="2"/>
    </row>
    <row r="385" spans="4:5" ht="12.75">
      <c r="D385" s="2"/>
      <c r="E385" s="2"/>
    </row>
    <row r="386" spans="4:5" ht="12.75">
      <c r="D386" s="2"/>
      <c r="E386" s="2"/>
    </row>
    <row r="387" spans="4:5" ht="12.75">
      <c r="D387" s="2"/>
      <c r="E387" s="2"/>
    </row>
    <row r="388" spans="4:5" ht="12.75">
      <c r="D388" s="2"/>
      <c r="E388" s="2"/>
    </row>
    <row r="389" spans="4:5" ht="12.75">
      <c r="D389" s="2"/>
      <c r="E389" s="2"/>
    </row>
    <row r="390" spans="4:5" ht="12.75">
      <c r="D390" s="2"/>
      <c r="E390" s="2"/>
    </row>
    <row r="391" spans="4:5" ht="12.75">
      <c r="D391" s="2"/>
      <c r="E391" s="2"/>
    </row>
    <row r="392" spans="4:5" ht="12.75">
      <c r="D392" s="2"/>
      <c r="E392" s="2"/>
    </row>
    <row r="393" spans="4:5" ht="12.75">
      <c r="D393" s="2"/>
      <c r="E393" s="2"/>
    </row>
    <row r="394" spans="4:5" ht="12.75">
      <c r="D394" s="2"/>
      <c r="E394" s="2"/>
    </row>
    <row r="395" spans="4:5" ht="12.75">
      <c r="D395" s="2"/>
      <c r="E395" s="2"/>
    </row>
    <row r="396" spans="4:5" ht="12.75">
      <c r="D396" s="2"/>
      <c r="E396" s="2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scale="71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2021-03-16T09:58:35Z</dcterms:modified>
  <cp:category/>
  <cp:version/>
  <cp:contentType/>
  <cp:contentStatus/>
</cp:coreProperties>
</file>