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externalReferences>
    <externalReference r:id="rId6"/>
    <externalReference r:id="rId7"/>
  </externalReferences>
  <definedNames>
    <definedName name="_xlnm.Print_Area" localSheetId="0">'סך התשלומים ששולמו בגין כל סוג'!$F$1:$I$30</definedName>
    <definedName name="_xlnm.Print_Area" localSheetId="1">'פרוט עמלות והוצאות לתקופה '!$A$1:$E$56</definedName>
    <definedName name="_xlnm.Print_Area" localSheetId="2">'פרוט עמלות ניהול חיצוני לתקופה'!$A$1:$H$62</definedName>
  </definedNames>
  <calcPr fullCalcOnLoad="1"/>
</workbook>
</file>

<file path=xl/sharedStrings.xml><?xml version="1.0" encoding="utf-8"?>
<sst xmlns="http://schemas.openxmlformats.org/spreadsheetml/2006/main" count="256" uniqueCount="147">
  <si>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</si>
  <si>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</si>
  <si>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</si>
  <si>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</si>
  <si>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</si>
  <si>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</si>
  <si>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</si>
  <si>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</si>
  <si>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</si>
  <si>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</si>
  <si>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</si>
  <si>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</si>
  <si>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</si>
  <si>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</si>
  <si>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</si>
  <si>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</si>
  <si>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</si>
  <si>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</si>
  <si>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</si>
  <si>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</si>
  <si>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</si>
  <si>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</si>
  <si>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</si>
  <si>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</si>
  <si>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</si>
  <si>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</si>
  <si>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</si>
  <si>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</si>
  <si>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</si>
  <si>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</si>
  <si>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</si>
  <si>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</si>
  <si>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</si>
  <si>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</si>
  <si>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</si>
  <si>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</si>
  <si>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</si>
  <si>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</si>
  <si>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</si>
  <si>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</si>
  <si>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</si>
  <si>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</si>
  <si>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</si>
  <si>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</si>
  <si>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</si>
  <si>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</si>
  <si>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</si>
  <si>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</si>
  <si>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</si>
  <si>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</si>
  <si>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</si>
  <si>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</si>
  <si>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</si>
  <si>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</si>
  <si>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</si>
  <si>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</si>
  <si>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</si>
  <si>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</si>
  <si>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</si>
  <si>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</si>
  <si>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</si>
  <si>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</si>
  <si>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</si>
  <si>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</si>
  <si>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</si>
  <si>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ISHARES</t>
  </si>
  <si>
    <t>SPDR</t>
  </si>
  <si>
    <t>WISDOMTREE</t>
  </si>
  <si>
    <t>קסם</t>
  </si>
  <si>
    <t>הבנק הבינלאומי</t>
  </si>
  <si>
    <t>אי.בי.אי.</t>
  </si>
  <si>
    <t>בנק דיסקונט</t>
  </si>
  <si>
    <t>מנהל קרנות א'</t>
  </si>
  <si>
    <t>CREDIT SUISSE NOVA LUX GLOBAL</t>
  </si>
  <si>
    <t>T.ROWE PRICE PRICE FUNDS SICAV GLO</t>
  </si>
  <si>
    <t>בנק לאומי</t>
  </si>
  <si>
    <t>תכלית</t>
  </si>
  <si>
    <t>נוקד קרן גידור</t>
  </si>
  <si>
    <t>INVESCO US SENIOR LOAN-G</t>
  </si>
  <si>
    <t>UBAM GLOBAL HIGH YIELD SOLUT</t>
  </si>
  <si>
    <t>נשואה</t>
  </si>
  <si>
    <t>TECHNOLOGY SELECT SECTOR</t>
  </si>
  <si>
    <t>CONSUMER</t>
  </si>
  <si>
    <t>VANGUARD</t>
  </si>
  <si>
    <t>LYXOR</t>
  </si>
  <si>
    <t>פסגות</t>
  </si>
  <si>
    <t>ברוקר חול</t>
  </si>
  <si>
    <t>אבניו אירופה 3</t>
  </si>
  <si>
    <t>Pi Emerging Markets Segregated Portfolio II Class</t>
  </si>
  <si>
    <t>הראל סל בע"מ</t>
  </si>
  <si>
    <t>GLOBAL X</t>
  </si>
  <si>
    <t>ENERGY SELECT</t>
  </si>
  <si>
    <t>FINANCIAL SELECT</t>
  </si>
  <si>
    <t>HEALTH CARE SELECT</t>
  </si>
  <si>
    <t>INDUSTRIAL SELECT</t>
  </si>
  <si>
    <t>DIAMONDS TRUST</t>
  </si>
  <si>
    <t>קרן גידור אלפא הגומל</t>
  </si>
  <si>
    <t>אי בי אי קונסיומר קרדיט הגומל</t>
  </si>
  <si>
    <t>קרן גידור pi spc פורט' 2 קלאס B סדרה 11/15</t>
  </si>
  <si>
    <t>נוקד קרן גידור הגומל</t>
  </si>
  <si>
    <t>אייפקס מדיום ישראל הגומל</t>
  </si>
  <si>
    <t>ALTO FUND II הגומל</t>
  </si>
  <si>
    <t>DAX</t>
  </si>
  <si>
    <t>UTILITIES SELECT SECTOR</t>
  </si>
  <si>
    <t>ב. שיעור סך הוצאות ישירות מסך יתרת הנכסים הממוצעת (באחוזים)</t>
  </si>
  <si>
    <t>סך נכסים לסוף שנה קודמת</t>
  </si>
  <si>
    <t>SUMITRUST JAP SMALL CAP</t>
  </si>
  <si>
    <t>YUKI JAPAN REBOUND GRO-2JPYI</t>
  </si>
  <si>
    <t>L1 Capital Fund הגומל</t>
  </si>
  <si>
    <t>NASDAQ</t>
  </si>
  <si>
    <t>cHINAintern</t>
  </si>
  <si>
    <t>deka</t>
  </si>
  <si>
    <t>COMM</t>
  </si>
  <si>
    <t xml:space="preserve">HEALTH CARE </t>
  </si>
  <si>
    <t>בנק פועלים</t>
  </si>
  <si>
    <t>מיטב דרייד ני"ע</t>
  </si>
  <si>
    <t>MONETA CAPITAL</t>
  </si>
  <si>
    <t>Hamilton Lane CI IV גל</t>
  </si>
  <si>
    <t>KLIRMARK III גל כלנית והגומל</t>
  </si>
  <si>
    <t>פימי 6 אופורטוניטי ישראל FIMI גל והגומל</t>
  </si>
  <si>
    <t>IBI SBL גל והגומל</t>
  </si>
  <si>
    <t>ORCA LONG הגומל</t>
  </si>
  <si>
    <t>אלקטרה נדל"ן 2 הגומל</t>
  </si>
  <si>
    <t>LYXOR CORE EURSTX 600 DR</t>
  </si>
  <si>
    <t>TRIGON-NEW EUROPE-A EUR</t>
  </si>
  <si>
    <t>KRANESH</t>
  </si>
  <si>
    <t xml:space="preserve">     קופה 9925 הגומל לבני 50-60 - סך התשלומים ששולמו בגין כל סוג של הוצאה ישירה לשנה שהסתיימת ביום: 31/12/2020 </t>
  </si>
  <si>
    <t xml:space="preserve">     קופה 9924 הגומל לבני 50 ומטה-  סך התשלומים ששולמו בגין כל סוג של הוצאה ישירה לשנה שהסתיימה ביום: 31/12/2020 </t>
  </si>
  <si>
    <t xml:space="preserve">     קופה 9926 הגומל לבני 60 ומעלה-  סך התשלומים ששולמו בגין כל סוג של הוצאה ישירה לשנה שהסתיימה ביום: 31/12/2020 </t>
  </si>
  <si>
    <t xml:space="preserve">     הגומל חברה לניהול קופות גמל בע"מ דוח מצרפי - סך התשלומים ששולמו בגין כל סוג של הוצאה ישירה לשנה המסתיימת ביום: 31/12/2020 </t>
  </si>
  <si>
    <t>BLUE ATLANTIC PARTNERS III גל</t>
  </si>
  <si>
    <t>FORTTISSIMO V</t>
  </si>
  <si>
    <t>קומריט גל</t>
  </si>
  <si>
    <t>Windin` Capital Fund LP גל</t>
  </si>
  <si>
    <t>PI SPC EMERGING MARKETS (E) US</t>
  </si>
  <si>
    <t>תשתיות ישראל 4 גל</t>
  </si>
  <si>
    <t>SCHRODER INT-GRT CHNA-IZ</t>
  </si>
  <si>
    <t>F.S. TRANSIT MUTUAL FUND -USD</t>
  </si>
  <si>
    <t>FIRST TRUST</t>
  </si>
  <si>
    <t>VANECK</t>
  </si>
  <si>
    <t>invesco</t>
  </si>
  <si>
    <t xml:space="preserve">Powershares </t>
  </si>
  <si>
    <t>US GLOBAL JETS</t>
  </si>
  <si>
    <t>LYX</t>
  </si>
  <si>
    <t>COMSTAGE</t>
  </si>
  <si>
    <t>USO</t>
  </si>
  <si>
    <t xml:space="preserve">     הגומל חברה לניהול קופות גמל בע"מ דוח מצרפי-  סך התשלומים ששולמו בגין כל סוג של הוצאה ישירה לשנה המסתיימת ביום: 31/12/2020 </t>
  </si>
</sst>
</file>

<file path=xl/styles.xml><?xml version="1.0" encoding="utf-8"?>
<styleSheet xmlns="http://schemas.openxmlformats.org/spreadsheetml/2006/main">
  <numFmts count="4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"/>
    <numFmt numFmtId="187" formatCode="0.00000"/>
    <numFmt numFmtId="188" formatCode="######"/>
    <numFmt numFmtId="189" formatCode="#####"/>
    <numFmt numFmtId="190" formatCode="###,###.00"/>
    <numFmt numFmtId="191" formatCode="###,###,###.00"/>
    <numFmt numFmtId="192" formatCode="#,##0.0"/>
    <numFmt numFmtId="193" formatCode="##########"/>
    <numFmt numFmtId="194" formatCode="#########"/>
    <numFmt numFmtId="195" formatCode="dd/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0000000000"/>
    <numFmt numFmtId="201" formatCode="#,##0.00000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51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2" fillId="0" borderId="0" xfId="45" applyFont="1" applyFill="1" applyBorder="1" applyAlignment="1" applyProtection="1">
      <alignment horizontal="right" wrapText="1" readingOrder="2"/>
      <protection/>
    </xf>
    <xf numFmtId="0" fontId="42" fillId="0" borderId="0" xfId="45" applyFont="1" applyFill="1" applyBorder="1" applyAlignment="1" applyProtection="1">
      <alignment horizontal="right" wrapText="1" indent="3" readingOrder="2"/>
      <protection/>
    </xf>
    <xf numFmtId="0" fontId="42" fillId="0" borderId="0" xfId="45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6" applyFont="1" applyAlignment="1">
      <alignment/>
    </xf>
    <xf numFmtId="0" fontId="24" fillId="0" borderId="0" xfId="0" applyFont="1" applyAlignment="1">
      <alignment horizontal="right"/>
    </xf>
    <xf numFmtId="0" fontId="0" fillId="0" borderId="0" xfId="48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48" applyNumberFormat="1" applyFont="1" applyAlignment="1">
      <alignment horizontal="right" vertical="center"/>
      <protection/>
    </xf>
    <xf numFmtId="0" fontId="0" fillId="0" borderId="0" xfId="48" applyNumberFormat="1" applyFont="1" applyFill="1" applyAlignment="1">
      <alignment horizontal="right" vertical="center"/>
      <protection/>
    </xf>
    <xf numFmtId="0" fontId="24" fillId="0" borderId="10" xfId="0" applyFont="1" applyBorder="1" applyAlignment="1">
      <alignment horizontal="right"/>
    </xf>
    <xf numFmtId="0" fontId="0" fillId="0" borderId="0" xfId="0" applyFill="1" applyAlignment="1">
      <alignment horizontal="right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43" fontId="0" fillId="0" borderId="0" xfId="36" applyFont="1" applyFill="1" applyAlignment="1">
      <alignment/>
    </xf>
    <xf numFmtId="4" fontId="43" fillId="0" borderId="0" xfId="49" applyNumberFormat="1" applyFont="1">
      <alignment/>
      <protection/>
    </xf>
    <xf numFmtId="4" fontId="43" fillId="0" borderId="0" xfId="44" applyNumberFormat="1" applyFont="1">
      <alignment/>
      <protection/>
    </xf>
    <xf numFmtId="4" fontId="43" fillId="0" borderId="0" xfId="44" applyNumberFormat="1" applyFont="1">
      <alignment/>
      <protection/>
    </xf>
    <xf numFmtId="4" fontId="43" fillId="0" borderId="0" xfId="44" applyNumberFormat="1" applyFont="1">
      <alignment/>
      <protection/>
    </xf>
    <xf numFmtId="4" fontId="43" fillId="0" borderId="0" xfId="44" applyNumberFormat="1" applyFont="1">
      <alignment/>
      <protection/>
    </xf>
    <xf numFmtId="4" fontId="43" fillId="0" borderId="0" xfId="44" applyNumberFormat="1" applyFont="1">
      <alignment/>
      <protection/>
    </xf>
    <xf numFmtId="4" fontId="43" fillId="0" borderId="0" xfId="44" applyNumberFormat="1" applyFont="1">
      <alignment/>
      <protection/>
    </xf>
    <xf numFmtId="4" fontId="43" fillId="0" borderId="0" xfId="44" applyNumberFormat="1" applyFont="1">
      <alignment/>
      <protection/>
    </xf>
    <xf numFmtId="181" fontId="0" fillId="0" borderId="0" xfId="0" applyNumberFormat="1" applyAlignment="1">
      <alignment horizontal="right" vertical="center"/>
    </xf>
    <xf numFmtId="0" fontId="43" fillId="0" borderId="0" xfId="44" applyFont="1">
      <alignment/>
      <protection/>
    </xf>
    <xf numFmtId="0" fontId="24" fillId="0" borderId="0" xfId="0" applyFont="1" applyBorder="1" applyAlignment="1">
      <alignment horizontal="right"/>
    </xf>
    <xf numFmtId="174" fontId="0" fillId="0" borderId="0" xfId="33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26" fillId="0" borderId="0" xfId="42" applyFill="1" applyAlignment="1">
      <alignment horizontal="right"/>
      <protection/>
    </xf>
    <xf numFmtId="0" fontId="43" fillId="0" borderId="0" xfId="44" applyFont="1" applyAlignment="1">
      <alignment horizontal="right"/>
      <protection/>
    </xf>
  </cellXfs>
  <cellStyles count="6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11" xfId="41"/>
    <cellStyle name="Normal 13" xfId="42"/>
    <cellStyle name="Normal 2" xfId="43"/>
    <cellStyle name="Normal 2 2" xfId="44"/>
    <cellStyle name="Normal 3" xfId="45"/>
    <cellStyle name="Normal 3 2" xfId="46"/>
    <cellStyle name="Normal 4" xfId="47"/>
    <cellStyle name="Normal 5" xfId="48"/>
    <cellStyle name="Normal 6" xfId="49"/>
    <cellStyle name="Normal 7" xfId="50"/>
    <cellStyle name="Percent" xfId="51"/>
    <cellStyle name="הדגשה1" xfId="52"/>
    <cellStyle name="הדגשה2" xfId="53"/>
    <cellStyle name="הדגשה3" xfId="54"/>
    <cellStyle name="הדגשה4" xfId="55"/>
    <cellStyle name="הדגשה5" xfId="56"/>
    <cellStyle name="הדגשה6" xfId="57"/>
    <cellStyle name="Hyperlink" xfId="58"/>
    <cellStyle name="Followed Hyperlink" xfId="59"/>
    <cellStyle name="הערה" xfId="60"/>
    <cellStyle name="חישוב" xfId="61"/>
    <cellStyle name="טוב" xfId="62"/>
    <cellStyle name="טקסט אזהרה" xfId="63"/>
    <cellStyle name="טקסט הסברי" xfId="64"/>
    <cellStyle name="כותרת" xfId="65"/>
    <cellStyle name="כותרת 1" xfId="66"/>
    <cellStyle name="כותרת 2" xfId="67"/>
    <cellStyle name="כותרת 3" xfId="68"/>
    <cellStyle name="כותרת 4" xfId="69"/>
    <cellStyle name="Currency [0]" xfId="70"/>
    <cellStyle name="ניטראלי" xfId="71"/>
    <cellStyle name="סה&quot;כ" xfId="72"/>
    <cellStyle name="פלט" xfId="73"/>
    <cellStyle name="Comma [0]" xfId="74"/>
    <cellStyle name="קלט" xfId="75"/>
    <cellStyle name="רע" xfId="76"/>
    <cellStyle name="תא מסומן" xfId="77"/>
    <cellStyle name="תא מקושר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02;&#1505;&#1491;%20-%20&#1492;&#1493;&#1510;&#1488;&#1493;&#1514;%20&#1497;&#1513;&#1497;&#1512;&#1493;&#1514;%20&#1492;&#1490;&#1493;&#1502;&#1500;%20&#1500;&#1489;&#1504;&#1497;%2060%20&#1493;&#1502;&#1506;&#1500;&#1492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02;&#1505;&#1491;%20-%20&#1492;&#1493;&#1510;&#1488;&#1493;&#1514;%20&#1497;&#1513;&#1497;&#1512;&#1493;&#1514;%20&#1492;&#1490;&#1493;&#1502;&#1500;%2050-60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תקופה "/>
      <sheetName val="פרוט עמלות ניהול חיצוני לתקופ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תקופה "/>
      <sheetName val="פרוט עמלות ניהול חיצוני לתקופ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rightToLeft="1" tabSelected="1" zoomScalePageLayoutView="0" workbookViewId="0" topLeftCell="A1">
      <selection activeCell="D36" sqref="D36"/>
    </sheetView>
  </sheetViews>
  <sheetFormatPr defaultColWidth="9.140625" defaultRowHeight="12.75"/>
  <cols>
    <col min="2" max="2" width="11.140625" style="0" customWidth="1"/>
    <col min="3" max="3" width="59.421875" style="0" customWidth="1"/>
    <col min="4" max="5" width="45.421875" style="2" customWidth="1"/>
    <col min="6" max="6" width="59.421875" style="0" customWidth="1"/>
    <col min="7" max="7" width="33.7109375" style="2" customWidth="1"/>
    <col min="8" max="8" width="8.421875" style="0" customWidth="1"/>
    <col min="9" max="9" width="24.140625" style="0" customWidth="1"/>
    <col min="10" max="10" width="11.140625" style="0" customWidth="1"/>
    <col min="11" max="11" width="59.421875" style="0" customWidth="1"/>
    <col min="12" max="12" width="33.7109375" style="2" customWidth="1"/>
    <col min="13" max="13" width="18.57421875" style="2" customWidth="1"/>
    <col min="15" max="15" width="11.140625" style="0" customWidth="1"/>
    <col min="16" max="16" width="59.421875" style="0" customWidth="1"/>
    <col min="17" max="17" width="33.7109375" style="2" customWidth="1"/>
  </cols>
  <sheetData>
    <row r="1" spans="3:17" ht="12.75">
      <c r="C1" s="23"/>
      <c r="D1" s="23" t="s">
        <v>129</v>
      </c>
      <c r="E1" s="23"/>
      <c r="F1" s="23"/>
      <c r="G1" s="23" t="s">
        <v>126</v>
      </c>
      <c r="H1" s="23"/>
      <c r="I1" s="23"/>
      <c r="K1" s="23"/>
      <c r="L1" s="23" t="s">
        <v>127</v>
      </c>
      <c r="M1" s="23"/>
      <c r="P1" s="23"/>
      <c r="Q1" s="23" t="s">
        <v>128</v>
      </c>
    </row>
    <row r="2" spans="2:17" ht="52.5" customHeight="1">
      <c r="B2" s="2"/>
      <c r="C2" s="2"/>
      <c r="D2" s="3" t="s">
        <v>0</v>
      </c>
      <c r="E2" s="3"/>
      <c r="F2" s="2"/>
      <c r="G2" s="3" t="s">
        <v>0</v>
      </c>
      <c r="H2" s="3"/>
      <c r="I2" s="12"/>
      <c r="J2" s="2"/>
      <c r="K2" s="2"/>
      <c r="L2" s="3" t="s">
        <v>0</v>
      </c>
      <c r="M2" s="3"/>
      <c r="O2" s="2"/>
      <c r="P2" s="2"/>
      <c r="Q2" s="3" t="s">
        <v>0</v>
      </c>
    </row>
    <row r="3" spans="2:17" ht="12.75">
      <c r="B3" s="3"/>
      <c r="C3" s="20" t="s">
        <v>21</v>
      </c>
      <c r="D3" s="16">
        <f>SUM(D4:D5)</f>
        <v>226.83387999999997</v>
      </c>
      <c r="E3" s="16"/>
      <c r="F3" s="20" t="s">
        <v>21</v>
      </c>
      <c r="G3" s="16">
        <v>225.11591999999996</v>
      </c>
      <c r="H3" s="8"/>
      <c r="I3" s="16"/>
      <c r="J3" s="3"/>
      <c r="K3" s="20" t="s">
        <v>21</v>
      </c>
      <c r="L3" s="16">
        <v>0.12538</v>
      </c>
      <c r="M3" s="16"/>
      <c r="O3" s="3"/>
      <c r="P3" s="20" t="s">
        <v>21</v>
      </c>
      <c r="Q3" s="16">
        <v>1.59258</v>
      </c>
    </row>
    <row r="4" spans="2:17" ht="12.75">
      <c r="B4" s="3"/>
      <c r="C4" s="21" t="s">
        <v>26</v>
      </c>
      <c r="D4" s="16">
        <f>G4+L4+Q4</f>
        <v>19.43261</v>
      </c>
      <c r="E4" s="16"/>
      <c r="F4" s="21" t="s">
        <v>26</v>
      </c>
      <c r="G4" s="16">
        <v>19.43261</v>
      </c>
      <c r="H4" s="8"/>
      <c r="I4" s="16"/>
      <c r="J4" s="3"/>
      <c r="K4" s="21" t="s">
        <v>26</v>
      </c>
      <c r="L4" s="16">
        <v>0</v>
      </c>
      <c r="M4" s="16"/>
      <c r="O4" s="3"/>
      <c r="P4" s="21" t="s">
        <v>26</v>
      </c>
      <c r="Q4" s="16">
        <v>0</v>
      </c>
    </row>
    <row r="5" spans="2:17" ht="12.75">
      <c r="B5" s="3"/>
      <c r="C5" s="21" t="s">
        <v>27</v>
      </c>
      <c r="D5" s="16">
        <f>G5+L5+Q5</f>
        <v>207.40126999999995</v>
      </c>
      <c r="E5" s="16"/>
      <c r="F5" s="21" t="s">
        <v>27</v>
      </c>
      <c r="G5" s="16">
        <v>205.68330999999995</v>
      </c>
      <c r="H5" s="8"/>
      <c r="I5" s="16"/>
      <c r="J5" s="3"/>
      <c r="K5" s="21" t="s">
        <v>27</v>
      </c>
      <c r="L5" s="16">
        <v>0.12538</v>
      </c>
      <c r="M5" s="16"/>
      <c r="O5" s="3"/>
      <c r="P5" s="21" t="s">
        <v>27</v>
      </c>
      <c r="Q5" s="16">
        <v>1.59258</v>
      </c>
    </row>
    <row r="6" spans="2:17" ht="12.75">
      <c r="B6" s="3"/>
      <c r="C6" s="3"/>
      <c r="D6" s="16"/>
      <c r="E6" s="16"/>
      <c r="F6" s="3"/>
      <c r="G6" s="16"/>
      <c r="H6" s="8"/>
      <c r="I6" s="16"/>
      <c r="J6" s="3"/>
      <c r="K6" s="3"/>
      <c r="L6" s="16"/>
      <c r="M6" s="16"/>
      <c r="O6" s="3"/>
      <c r="P6" s="3"/>
      <c r="Q6" s="16"/>
    </row>
    <row r="7" spans="2:17" ht="12.75">
      <c r="B7" s="3"/>
      <c r="C7" s="20" t="s">
        <v>22</v>
      </c>
      <c r="D7" s="16">
        <f>SUM(D8:D9)</f>
        <v>0.19413999999999998</v>
      </c>
      <c r="E7" s="16"/>
      <c r="F7" s="20" t="s">
        <v>22</v>
      </c>
      <c r="G7" s="16">
        <v>0.19413999999999998</v>
      </c>
      <c r="H7" s="8"/>
      <c r="I7" s="16"/>
      <c r="J7" s="3"/>
      <c r="K7" s="20" t="s">
        <v>22</v>
      </c>
      <c r="L7" s="16">
        <v>0</v>
      </c>
      <c r="M7" s="16"/>
      <c r="O7" s="3"/>
      <c r="P7" s="20" t="s">
        <v>22</v>
      </c>
      <c r="Q7" s="16">
        <v>0</v>
      </c>
    </row>
    <row r="8" spans="2:17" ht="12.75">
      <c r="B8" s="3"/>
      <c r="C8" s="21" t="s">
        <v>28</v>
      </c>
      <c r="D8" s="16">
        <f>G8+L8+Q8</f>
        <v>0</v>
      </c>
      <c r="E8" s="16"/>
      <c r="F8" s="21" t="s">
        <v>28</v>
      </c>
      <c r="G8" s="16">
        <v>0</v>
      </c>
      <c r="H8" s="8"/>
      <c r="I8" s="16"/>
      <c r="J8" s="3"/>
      <c r="K8" s="21" t="s">
        <v>28</v>
      </c>
      <c r="L8" s="16">
        <v>0</v>
      </c>
      <c r="M8" s="16"/>
      <c r="O8" s="3"/>
      <c r="P8" s="21" t="s">
        <v>28</v>
      </c>
      <c r="Q8" s="16">
        <v>0</v>
      </c>
    </row>
    <row r="9" spans="2:17" ht="12.75">
      <c r="B9" s="3"/>
      <c r="C9" s="21" t="s">
        <v>29</v>
      </c>
      <c r="D9" s="16">
        <f>G9+L9+Q9</f>
        <v>0.19413999999999998</v>
      </c>
      <c r="E9" s="16"/>
      <c r="F9" s="21" t="s">
        <v>29</v>
      </c>
      <c r="G9" s="16">
        <v>0.19413999999999998</v>
      </c>
      <c r="H9" s="8"/>
      <c r="I9" s="16"/>
      <c r="J9" s="3"/>
      <c r="K9" s="21" t="s">
        <v>29</v>
      </c>
      <c r="L9" s="16">
        <v>0</v>
      </c>
      <c r="M9" s="16"/>
      <c r="O9" s="3"/>
      <c r="P9" s="21" t="s">
        <v>29</v>
      </c>
      <c r="Q9" s="16">
        <v>0</v>
      </c>
    </row>
    <row r="10" spans="2:17" ht="12.75">
      <c r="B10" s="3"/>
      <c r="C10" s="3"/>
      <c r="D10" s="16"/>
      <c r="E10" s="16"/>
      <c r="F10" s="3"/>
      <c r="G10" s="16"/>
      <c r="H10" s="8"/>
      <c r="I10" s="16"/>
      <c r="J10" s="3"/>
      <c r="K10" s="3"/>
      <c r="L10" s="16"/>
      <c r="M10" s="16"/>
      <c r="O10" s="3"/>
      <c r="P10" s="3"/>
      <c r="Q10" s="16"/>
    </row>
    <row r="11" spans="2:17" ht="12.75">
      <c r="B11" s="3"/>
      <c r="C11" s="3"/>
      <c r="D11" s="16"/>
      <c r="E11" s="16"/>
      <c r="F11" s="3"/>
      <c r="G11" s="16"/>
      <c r="H11" s="8"/>
      <c r="I11" s="16"/>
      <c r="J11" s="3"/>
      <c r="K11" s="3"/>
      <c r="L11" s="16"/>
      <c r="M11" s="16"/>
      <c r="O11" s="3"/>
      <c r="P11" s="3"/>
      <c r="Q11" s="16"/>
    </row>
    <row r="12" spans="2:17" ht="12.75">
      <c r="B12" s="3"/>
      <c r="C12" s="20" t="s">
        <v>30</v>
      </c>
      <c r="D12" s="16">
        <f>SUM(D13:D15)</f>
        <v>0</v>
      </c>
      <c r="E12" s="16"/>
      <c r="F12" s="20" t="s">
        <v>30</v>
      </c>
      <c r="G12" s="16">
        <v>0</v>
      </c>
      <c r="H12" s="8"/>
      <c r="I12" s="16"/>
      <c r="J12" s="3"/>
      <c r="K12" s="20" t="s">
        <v>30</v>
      </c>
      <c r="L12" s="16">
        <v>0</v>
      </c>
      <c r="M12" s="16"/>
      <c r="O12" s="3"/>
      <c r="P12" s="20" t="s">
        <v>30</v>
      </c>
      <c r="Q12" s="16">
        <v>0</v>
      </c>
    </row>
    <row r="13" spans="2:17" ht="25.5">
      <c r="B13" s="3"/>
      <c r="C13" s="21" t="s">
        <v>31</v>
      </c>
      <c r="D13" s="16">
        <f>G13+L13+Q13</f>
        <v>0</v>
      </c>
      <c r="E13" s="16"/>
      <c r="F13" s="21" t="s">
        <v>31</v>
      </c>
      <c r="G13" s="16">
        <v>0</v>
      </c>
      <c r="H13" s="8"/>
      <c r="I13" s="16"/>
      <c r="J13" s="3"/>
      <c r="K13" s="21" t="s">
        <v>31</v>
      </c>
      <c r="L13" s="16">
        <v>0</v>
      </c>
      <c r="M13" s="16"/>
      <c r="O13" s="3"/>
      <c r="P13" s="21" t="s">
        <v>31</v>
      </c>
      <c r="Q13" s="16">
        <v>0</v>
      </c>
    </row>
    <row r="14" spans="2:17" ht="12.75">
      <c r="B14" s="3"/>
      <c r="C14" s="21" t="s">
        <v>32</v>
      </c>
      <c r="D14" s="16">
        <f>G14+L14+Q14</f>
        <v>0</v>
      </c>
      <c r="E14" s="16"/>
      <c r="F14" s="21" t="s">
        <v>32</v>
      </c>
      <c r="G14" s="16">
        <v>0</v>
      </c>
      <c r="H14" s="8"/>
      <c r="I14" s="16"/>
      <c r="J14" s="3"/>
      <c r="K14" s="21" t="s">
        <v>32</v>
      </c>
      <c r="L14" s="16">
        <v>0</v>
      </c>
      <c r="M14" s="16"/>
      <c r="O14" s="3"/>
      <c r="P14" s="21" t="s">
        <v>32</v>
      </c>
      <c r="Q14" s="16">
        <v>0</v>
      </c>
    </row>
    <row r="15" spans="2:17" ht="12.75">
      <c r="B15" s="3"/>
      <c r="C15" s="21" t="s">
        <v>33</v>
      </c>
      <c r="D15" s="16">
        <f>G15+L15+Q15</f>
        <v>0</v>
      </c>
      <c r="E15" s="16"/>
      <c r="F15" s="21" t="s">
        <v>33</v>
      </c>
      <c r="G15" s="16">
        <v>0</v>
      </c>
      <c r="H15" s="8"/>
      <c r="I15" s="16"/>
      <c r="J15" s="3"/>
      <c r="K15" s="21" t="s">
        <v>33</v>
      </c>
      <c r="L15" s="16">
        <v>0</v>
      </c>
      <c r="M15" s="16"/>
      <c r="O15" s="3"/>
      <c r="P15" s="21" t="s">
        <v>33</v>
      </c>
      <c r="Q15" s="16">
        <v>0</v>
      </c>
    </row>
    <row r="16" spans="2:17" ht="12.75">
      <c r="B16" s="3"/>
      <c r="C16" s="19"/>
      <c r="D16" s="16"/>
      <c r="E16" s="16"/>
      <c r="F16" s="19"/>
      <c r="G16" s="16"/>
      <c r="H16" s="8"/>
      <c r="I16" s="16"/>
      <c r="J16" s="3"/>
      <c r="K16" s="19"/>
      <c r="L16" s="16"/>
      <c r="M16" s="16"/>
      <c r="O16" s="3"/>
      <c r="P16" s="19"/>
      <c r="Q16" s="16"/>
    </row>
    <row r="17" spans="2:17" ht="12.75">
      <c r="B17" s="3"/>
      <c r="C17" s="20" t="s">
        <v>23</v>
      </c>
      <c r="D17" s="18">
        <f>SUM(D18:D25)</f>
        <v>1093.8827732684304</v>
      </c>
      <c r="E17" s="18"/>
      <c r="F17" s="20" t="s">
        <v>23</v>
      </c>
      <c r="G17" s="18">
        <v>1089.1138845541825</v>
      </c>
      <c r="H17" s="8"/>
      <c r="I17" s="16"/>
      <c r="J17" s="3"/>
      <c r="K17" s="20" t="s">
        <v>23</v>
      </c>
      <c r="L17" s="18">
        <v>0.3032509433931507</v>
      </c>
      <c r="M17" s="18"/>
      <c r="O17" s="3"/>
      <c r="P17" s="20" t="s">
        <v>23</v>
      </c>
      <c r="Q17" s="18">
        <v>4.465637770854794</v>
      </c>
    </row>
    <row r="18" spans="2:17" ht="15" customHeight="1">
      <c r="B18" s="3"/>
      <c r="C18" s="21" t="s">
        <v>34</v>
      </c>
      <c r="D18" s="16">
        <f aca="true" t="shared" si="0" ref="D18:D25">G18+L18+Q18</f>
        <v>514.0323755319015</v>
      </c>
      <c r="E18" s="16"/>
      <c r="F18" s="21" t="s">
        <v>34</v>
      </c>
      <c r="G18" s="16">
        <v>514.0323755319015</v>
      </c>
      <c r="H18" s="8"/>
      <c r="I18" s="16"/>
      <c r="J18" s="3"/>
      <c r="K18" s="21" t="s">
        <v>34</v>
      </c>
      <c r="L18" s="16">
        <v>0</v>
      </c>
      <c r="M18" s="16"/>
      <c r="O18" s="3"/>
      <c r="P18" s="21" t="s">
        <v>34</v>
      </c>
      <c r="Q18" s="16">
        <v>0</v>
      </c>
    </row>
    <row r="19" spans="2:17" ht="14.25" customHeight="1">
      <c r="B19" s="3"/>
      <c r="C19" s="21" t="s">
        <v>35</v>
      </c>
      <c r="D19" s="16">
        <f t="shared" si="0"/>
        <v>374.04128348701374</v>
      </c>
      <c r="E19" s="16"/>
      <c r="F19" s="21" t="s">
        <v>35</v>
      </c>
      <c r="G19" s="16">
        <v>374.04128348701374</v>
      </c>
      <c r="H19" s="8"/>
      <c r="I19" s="16"/>
      <c r="J19" s="3"/>
      <c r="K19" s="21" t="s">
        <v>35</v>
      </c>
      <c r="L19" s="16">
        <v>0</v>
      </c>
      <c r="M19" s="16"/>
      <c r="O19" s="3"/>
      <c r="P19" s="21" t="s">
        <v>35</v>
      </c>
      <c r="Q19" s="16">
        <v>0</v>
      </c>
    </row>
    <row r="20" spans="2:17" ht="13.5" customHeight="1">
      <c r="B20" s="3"/>
      <c r="C20" s="21" t="s">
        <v>36</v>
      </c>
      <c r="D20" s="16">
        <f t="shared" si="0"/>
        <v>0</v>
      </c>
      <c r="E20" s="16"/>
      <c r="F20" s="21" t="s">
        <v>36</v>
      </c>
      <c r="G20" s="16">
        <v>0</v>
      </c>
      <c r="H20" s="8"/>
      <c r="I20" s="16"/>
      <c r="J20" s="3"/>
      <c r="K20" s="21" t="s">
        <v>36</v>
      </c>
      <c r="L20" s="16">
        <v>0</v>
      </c>
      <c r="M20" s="16"/>
      <c r="O20" s="3"/>
      <c r="P20" s="21" t="s">
        <v>36</v>
      </c>
      <c r="Q20" s="16">
        <v>0</v>
      </c>
    </row>
    <row r="21" spans="2:17" ht="12.75">
      <c r="B21" s="3"/>
      <c r="C21" s="21" t="s">
        <v>37</v>
      </c>
      <c r="D21" s="16">
        <f t="shared" si="0"/>
        <v>0</v>
      </c>
      <c r="E21" s="16"/>
      <c r="F21" s="21" t="s">
        <v>37</v>
      </c>
      <c r="G21" s="16">
        <v>0</v>
      </c>
      <c r="H21" s="8"/>
      <c r="I21" s="16"/>
      <c r="J21" s="3"/>
      <c r="K21" s="21" t="s">
        <v>37</v>
      </c>
      <c r="L21" s="16">
        <v>0</v>
      </c>
      <c r="M21" s="16"/>
      <c r="O21" s="3"/>
      <c r="P21" s="21" t="s">
        <v>37</v>
      </c>
      <c r="Q21" s="16">
        <v>0</v>
      </c>
    </row>
    <row r="22" spans="2:17" ht="12.75">
      <c r="B22" s="3"/>
      <c r="C22" s="21" t="s">
        <v>38</v>
      </c>
      <c r="D22" s="18">
        <f t="shared" si="0"/>
        <v>31.52118333095906</v>
      </c>
      <c r="E22" s="16"/>
      <c r="F22" s="21" t="s">
        <v>38</v>
      </c>
      <c r="G22" s="18">
        <v>28.011183330959064</v>
      </c>
      <c r="H22" s="8"/>
      <c r="I22" s="16"/>
      <c r="J22" s="3"/>
      <c r="K22" s="21" t="s">
        <v>38</v>
      </c>
      <c r="L22" s="18">
        <v>0.08</v>
      </c>
      <c r="M22" s="16"/>
      <c r="O22" s="3"/>
      <c r="P22" s="21" t="s">
        <v>38</v>
      </c>
      <c r="Q22" s="18">
        <v>3.4299999999999997</v>
      </c>
    </row>
    <row r="23" spans="2:17" ht="12.75">
      <c r="B23" s="3"/>
      <c r="C23" s="21" t="s">
        <v>39</v>
      </c>
      <c r="D23" s="16">
        <f t="shared" si="0"/>
        <v>73.97415427277261</v>
      </c>
      <c r="E23" s="18"/>
      <c r="F23" s="21" t="s">
        <v>39</v>
      </c>
      <c r="G23" s="16">
        <v>72.71526555852466</v>
      </c>
      <c r="H23" s="8"/>
      <c r="I23" s="16"/>
      <c r="J23" s="3"/>
      <c r="K23" s="21" t="s">
        <v>39</v>
      </c>
      <c r="L23" s="16">
        <v>0.22325094339315069</v>
      </c>
      <c r="M23" s="18"/>
      <c r="O23" s="3"/>
      <c r="P23" s="21" t="s">
        <v>39</v>
      </c>
      <c r="Q23" s="16">
        <v>1.0356377708547948</v>
      </c>
    </row>
    <row r="24" spans="2:17" ht="14.25" customHeight="1">
      <c r="B24" s="3"/>
      <c r="C24" s="21" t="s">
        <v>40</v>
      </c>
      <c r="D24" s="16">
        <f t="shared" si="0"/>
        <v>0</v>
      </c>
      <c r="E24" s="16"/>
      <c r="F24" s="21" t="s">
        <v>40</v>
      </c>
      <c r="G24" s="16">
        <v>0</v>
      </c>
      <c r="H24" s="8"/>
      <c r="I24" s="16"/>
      <c r="J24" s="3"/>
      <c r="K24" s="21" t="s">
        <v>40</v>
      </c>
      <c r="L24" s="16">
        <v>0</v>
      </c>
      <c r="M24" s="16"/>
      <c r="O24" s="3"/>
      <c r="P24" s="21" t="s">
        <v>40</v>
      </c>
      <c r="Q24" s="16">
        <v>0</v>
      </c>
    </row>
    <row r="25" spans="2:17" ht="12.75">
      <c r="B25" s="3"/>
      <c r="C25" s="21" t="s">
        <v>41</v>
      </c>
      <c r="D25" s="16">
        <f t="shared" si="0"/>
        <v>100.31377664578355</v>
      </c>
      <c r="E25" s="16"/>
      <c r="F25" s="21" t="s">
        <v>41</v>
      </c>
      <c r="G25" s="16">
        <v>100.31377664578355</v>
      </c>
      <c r="H25" s="8"/>
      <c r="I25" s="16"/>
      <c r="J25" s="3"/>
      <c r="K25" s="21" t="s">
        <v>41</v>
      </c>
      <c r="L25" s="16">
        <v>0</v>
      </c>
      <c r="M25" s="16"/>
      <c r="O25" s="3"/>
      <c r="P25" s="21" t="s">
        <v>41</v>
      </c>
      <c r="Q25" s="16">
        <v>0</v>
      </c>
    </row>
    <row r="26" spans="2:17" ht="12.75">
      <c r="B26" s="3"/>
      <c r="C26" s="20"/>
      <c r="D26" s="18"/>
      <c r="E26" s="18"/>
      <c r="F26" s="20"/>
      <c r="G26" s="18"/>
      <c r="H26" s="8"/>
      <c r="I26" s="16"/>
      <c r="J26" s="3"/>
      <c r="K26" s="20"/>
      <c r="L26" s="18"/>
      <c r="M26" s="18"/>
      <c r="O26" s="3"/>
      <c r="P26" s="20"/>
      <c r="Q26" s="18"/>
    </row>
    <row r="27" spans="2:17" ht="12.75">
      <c r="B27" s="3"/>
      <c r="C27" s="20" t="s">
        <v>24</v>
      </c>
      <c r="D27" s="16">
        <f>SUM(D28:D29)</f>
        <v>0</v>
      </c>
      <c r="E27" s="16"/>
      <c r="F27" s="20" t="s">
        <v>24</v>
      </c>
      <c r="G27" s="16">
        <v>0</v>
      </c>
      <c r="H27" s="4"/>
      <c r="I27" s="16"/>
      <c r="J27" s="3"/>
      <c r="K27" s="20" t="s">
        <v>24</v>
      </c>
      <c r="L27" s="16">
        <v>0</v>
      </c>
      <c r="M27" s="16"/>
      <c r="O27" s="3"/>
      <c r="P27" s="20" t="s">
        <v>24</v>
      </c>
      <c r="Q27" s="16">
        <v>0</v>
      </c>
    </row>
    <row r="28" spans="2:17" ht="12.75">
      <c r="B28" s="3"/>
      <c r="C28" s="21" t="s">
        <v>42</v>
      </c>
      <c r="D28" s="16">
        <f>G28+L28+Q28</f>
        <v>0</v>
      </c>
      <c r="E28" s="16"/>
      <c r="F28" s="21" t="s">
        <v>42</v>
      </c>
      <c r="G28" s="16">
        <v>0</v>
      </c>
      <c r="H28" s="9"/>
      <c r="I28" s="16"/>
      <c r="J28" s="3"/>
      <c r="K28" s="21" t="s">
        <v>42</v>
      </c>
      <c r="L28" s="16">
        <v>0</v>
      </c>
      <c r="M28" s="16"/>
      <c r="O28" s="3"/>
      <c r="P28" s="21" t="s">
        <v>42</v>
      </c>
      <c r="Q28" s="16">
        <v>0</v>
      </c>
    </row>
    <row r="29" spans="2:17" ht="12.75">
      <c r="B29" s="3"/>
      <c r="C29" s="21" t="s">
        <v>43</v>
      </c>
      <c r="D29" s="16">
        <f>G29+L29+Q29</f>
        <v>0</v>
      </c>
      <c r="E29" s="16"/>
      <c r="F29" s="21" t="s">
        <v>43</v>
      </c>
      <c r="G29" s="16">
        <v>0</v>
      </c>
      <c r="H29" s="2"/>
      <c r="I29" s="16"/>
      <c r="J29" s="3"/>
      <c r="K29" s="21" t="s">
        <v>43</v>
      </c>
      <c r="L29" s="16">
        <v>0</v>
      </c>
      <c r="M29" s="16"/>
      <c r="O29" s="3"/>
      <c r="P29" s="21" t="s">
        <v>43</v>
      </c>
      <c r="Q29" s="16">
        <v>0</v>
      </c>
    </row>
    <row r="30" spans="3:16" ht="12.75">
      <c r="C30" s="20"/>
      <c r="F30" s="20"/>
      <c r="I30" s="16"/>
      <c r="K30" s="20"/>
      <c r="P30" s="20"/>
    </row>
    <row r="31" spans="3:17" ht="12.75">
      <c r="C31" s="20" t="s">
        <v>44</v>
      </c>
      <c r="D31" s="18">
        <f>D3+D7+D12+D17+D27</f>
        <v>1320.9107932684303</v>
      </c>
      <c r="E31" s="18"/>
      <c r="F31" s="20" t="s">
        <v>44</v>
      </c>
      <c r="G31" s="16">
        <v>1314.4239445541825</v>
      </c>
      <c r="I31" s="16"/>
      <c r="K31" s="20" t="s">
        <v>44</v>
      </c>
      <c r="L31" s="18">
        <v>0.42863094339315067</v>
      </c>
      <c r="M31" s="18"/>
      <c r="P31" s="20" t="s">
        <v>44</v>
      </c>
      <c r="Q31" s="18">
        <v>6.058217770854794</v>
      </c>
    </row>
    <row r="32" spans="3:16" ht="12.75">
      <c r="C32" s="20"/>
      <c r="F32" s="20"/>
      <c r="I32" s="2"/>
      <c r="K32" s="20"/>
      <c r="P32" s="20"/>
    </row>
    <row r="33" spans="3:16" ht="12.75">
      <c r="C33" s="20" t="s">
        <v>25</v>
      </c>
      <c r="F33" s="20" t="s">
        <v>25</v>
      </c>
      <c r="I33" s="2"/>
      <c r="K33" s="20" t="s">
        <v>25</v>
      </c>
      <c r="P33" s="20" t="s">
        <v>25</v>
      </c>
    </row>
    <row r="34" spans="3:17" ht="25.5">
      <c r="C34" s="22" t="s">
        <v>45</v>
      </c>
      <c r="D34" s="8">
        <f>(D13+D17+D29)/D37</f>
        <v>0.001781269222375449</v>
      </c>
      <c r="E34" s="8"/>
      <c r="F34" s="22" t="s">
        <v>45</v>
      </c>
      <c r="G34" s="8">
        <v>0.0017901839218420405</v>
      </c>
      <c r="I34" s="8"/>
      <c r="K34" s="22" t="s">
        <v>45</v>
      </c>
      <c r="L34" s="8">
        <v>0.0005809405045845798</v>
      </c>
      <c r="M34" s="8"/>
      <c r="P34" s="22" t="s">
        <v>45</v>
      </c>
      <c r="Q34" s="8">
        <v>0.0008587764943951528</v>
      </c>
    </row>
    <row r="35" spans="3:17" ht="12.75">
      <c r="C35" s="22" t="s">
        <v>104</v>
      </c>
      <c r="D35" s="8">
        <f>D31/((588101+614103)/2)</f>
        <v>0.002197481946938174</v>
      </c>
      <c r="E35" s="8"/>
      <c r="F35" s="22" t="s">
        <v>104</v>
      </c>
      <c r="G35" s="8">
        <v>0.00221026929944817</v>
      </c>
      <c r="I35" s="8"/>
      <c r="K35" s="22" t="s">
        <v>104</v>
      </c>
      <c r="L35" s="8">
        <v>0.0008211320754658058</v>
      </c>
      <c r="M35" s="8"/>
      <c r="P35" s="22" t="s">
        <v>104</v>
      </c>
      <c r="Q35" s="8">
        <v>0.0010284725865129945</v>
      </c>
    </row>
    <row r="36" spans="3:16" ht="12.75">
      <c r="C36" s="20"/>
      <c r="F36" s="20"/>
      <c r="I36" s="2"/>
      <c r="K36" s="20"/>
      <c r="P36" s="20"/>
    </row>
    <row r="37" spans="3:17" ht="12.75">
      <c r="C37" s="20" t="s">
        <v>46</v>
      </c>
      <c r="D37" s="18">
        <f>G37+L37+Q37</f>
        <v>614103</v>
      </c>
      <c r="E37" s="31"/>
      <c r="F37" s="20" t="s">
        <v>46</v>
      </c>
      <c r="G37" s="31">
        <v>608381</v>
      </c>
      <c r="I37" s="31"/>
      <c r="K37" s="20" t="s">
        <v>46</v>
      </c>
      <c r="L37" s="31">
        <v>522</v>
      </c>
      <c r="M37" s="31"/>
      <c r="P37" s="20" t="s">
        <v>46</v>
      </c>
      <c r="Q37" s="31">
        <v>5200</v>
      </c>
    </row>
    <row r="38" ht="12.75">
      <c r="I38" s="16"/>
    </row>
    <row r="41" spans="4:17" ht="12.75">
      <c r="D41" s="9"/>
      <c r="E41" s="9"/>
      <c r="G41" s="9"/>
      <c r="Q41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rightToLeft="1" zoomScalePageLayoutView="0" workbookViewId="0" topLeftCell="A1">
      <selection activeCell="A2" sqref="A2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2.00390625" style="0" customWidth="1"/>
    <col min="7" max="9" width="8.28125" style="0" customWidth="1"/>
  </cols>
  <sheetData>
    <row r="1" spans="1:12" ht="12.75">
      <c r="A1" s="56" t="s">
        <v>146</v>
      </c>
      <c r="B1" s="56"/>
      <c r="C1" s="56"/>
      <c r="D1" s="56"/>
      <c r="E1" s="56"/>
      <c r="F1" s="7"/>
      <c r="G1" s="7"/>
      <c r="H1" s="7"/>
      <c r="I1" s="7"/>
      <c r="J1" s="7"/>
      <c r="K1" s="7"/>
      <c r="L1" s="7"/>
    </row>
    <row r="2" spans="3:5" ht="51" customHeight="1">
      <c r="C2" s="1" t="s">
        <v>0</v>
      </c>
      <c r="D2" s="1"/>
      <c r="E2" s="12"/>
    </row>
    <row r="3" spans="1:6" s="2" customFormat="1" ht="12.75">
      <c r="A3" s="3"/>
      <c r="B3" s="3" t="s">
        <v>47</v>
      </c>
      <c r="D3" s="15"/>
      <c r="E3" s="15"/>
      <c r="F3" s="15"/>
    </row>
    <row r="4" spans="1:7" s="2" customFormat="1" ht="12.75">
      <c r="A4" s="3"/>
      <c r="B4" s="3" t="s">
        <v>3</v>
      </c>
      <c r="C4" s="16">
        <f>SUM(C5:C7)</f>
        <v>19.43261</v>
      </c>
      <c r="D4" s="15"/>
      <c r="E4" s="16"/>
      <c r="G4" s="3"/>
    </row>
    <row r="5" spans="2:7" s="2" customFormat="1" ht="12.75">
      <c r="B5" s="6" t="s">
        <v>85</v>
      </c>
      <c r="C5" s="15">
        <v>19.43261</v>
      </c>
      <c r="D5" s="15"/>
      <c r="E5" s="15"/>
      <c r="G5" s="6"/>
    </row>
    <row r="6" spans="2:5" s="2" customFormat="1" ht="12.75">
      <c r="B6" s="2" t="s">
        <v>4</v>
      </c>
      <c r="C6" s="15">
        <v>0</v>
      </c>
      <c r="D6" s="15"/>
      <c r="E6" s="15"/>
    </row>
    <row r="7" spans="2:5" s="2" customFormat="1" ht="12.75">
      <c r="B7" s="2" t="s">
        <v>10</v>
      </c>
      <c r="C7" s="15">
        <v>0</v>
      </c>
      <c r="D7" s="15"/>
      <c r="E7" s="15"/>
    </row>
    <row r="8" spans="1:7" s="2" customFormat="1" ht="12.75">
      <c r="A8" s="3"/>
      <c r="B8" s="3" t="s">
        <v>5</v>
      </c>
      <c r="C8" s="16">
        <f>SUM(C9:C16)</f>
        <v>207.41330999999994</v>
      </c>
      <c r="D8" s="15"/>
      <c r="E8" s="16"/>
      <c r="G8" s="3"/>
    </row>
    <row r="9" spans="1:5" s="2" customFormat="1" ht="12.75">
      <c r="A9" s="3"/>
      <c r="B9" s="2" t="s">
        <v>69</v>
      </c>
      <c r="C9" s="15">
        <f>129+0.12+1.57</f>
        <v>130.69</v>
      </c>
      <c r="D9" s="15"/>
      <c r="E9" s="17"/>
    </row>
    <row r="10" spans="1:7" s="2" customFormat="1" ht="12.75">
      <c r="A10" s="3"/>
      <c r="B10" s="51" t="s">
        <v>70</v>
      </c>
      <c r="C10" s="15">
        <v>6.647810000000001</v>
      </c>
      <c r="D10" s="15"/>
      <c r="E10" s="17"/>
      <c r="G10" s="30"/>
    </row>
    <row r="11" spans="1:7" s="2" customFormat="1" ht="12.75">
      <c r="A11" s="3"/>
      <c r="B11" s="51" t="s">
        <v>71</v>
      </c>
      <c r="C11" s="15">
        <v>8.46056</v>
      </c>
      <c r="D11" s="15"/>
      <c r="E11" s="17"/>
      <c r="G11" s="30"/>
    </row>
    <row r="12" spans="1:7" s="2" customFormat="1" ht="12.75">
      <c r="A12" s="3"/>
      <c r="B12" s="51" t="s">
        <v>75</v>
      </c>
      <c r="C12" s="15">
        <v>4.08799</v>
      </c>
      <c r="D12" s="15"/>
      <c r="E12" s="17"/>
      <c r="G12" s="30"/>
    </row>
    <row r="13" spans="1:7" s="2" customFormat="1" ht="12.75">
      <c r="A13" s="3"/>
      <c r="B13" s="51" t="s">
        <v>114</v>
      </c>
      <c r="C13" s="15">
        <v>0.82384</v>
      </c>
      <c r="D13" s="15"/>
      <c r="E13" s="17"/>
      <c r="G13" s="30"/>
    </row>
    <row r="14" spans="1:7" s="2" customFormat="1" ht="12.75">
      <c r="A14" s="3"/>
      <c r="B14" s="51" t="s">
        <v>80</v>
      </c>
      <c r="C14" s="15">
        <v>1.37272</v>
      </c>
      <c r="D14" s="15"/>
      <c r="E14" s="17"/>
      <c r="G14" s="37"/>
    </row>
    <row r="15" spans="1:7" s="2" customFormat="1" ht="12.75">
      <c r="A15" s="3"/>
      <c r="B15" s="51" t="s">
        <v>115</v>
      </c>
      <c r="C15" s="15">
        <v>0.60861</v>
      </c>
      <c r="D15" s="15"/>
      <c r="E15" s="15"/>
      <c r="G15" s="37"/>
    </row>
    <row r="16" spans="1:7" s="2" customFormat="1" ht="12.75">
      <c r="A16" s="3"/>
      <c r="B16" s="36" t="s">
        <v>86</v>
      </c>
      <c r="C16" s="15">
        <f>54.68178+0.01+0.03</f>
        <v>54.72178</v>
      </c>
      <c r="D16" s="15"/>
      <c r="E16" s="17"/>
      <c r="G16" s="1"/>
    </row>
    <row r="17" spans="1:7" ht="12.75">
      <c r="A17" s="1"/>
      <c r="B17" s="1" t="s">
        <v>6</v>
      </c>
      <c r="C17" s="16">
        <f>C8+C4</f>
        <v>226.84591999999995</v>
      </c>
      <c r="D17" s="15"/>
      <c r="E17" s="16"/>
      <c r="F17" s="16"/>
      <c r="G17" s="1"/>
    </row>
    <row r="18" spans="1:7" ht="12.75">
      <c r="A18" s="1"/>
      <c r="B18" s="1"/>
      <c r="C18" s="16"/>
      <c r="D18" s="15"/>
      <c r="E18" s="15"/>
      <c r="F18" s="15"/>
      <c r="G18" s="3"/>
    </row>
    <row r="19" spans="1:7" s="2" customFormat="1" ht="12.75">
      <c r="A19" s="3"/>
      <c r="B19" s="3" t="s">
        <v>7</v>
      </c>
      <c r="C19" s="15"/>
      <c r="D19" s="15"/>
      <c r="E19" s="15"/>
      <c r="G19" s="3"/>
    </row>
    <row r="20" spans="1:5" s="2" customFormat="1" ht="12.75">
      <c r="A20" s="3"/>
      <c r="B20" s="3" t="s">
        <v>3</v>
      </c>
      <c r="C20" s="16">
        <f>SUM(C21:C23)</f>
        <v>0</v>
      </c>
      <c r="D20" s="15"/>
      <c r="E20" s="16"/>
    </row>
    <row r="21" spans="2:5" s="2" customFormat="1" ht="12.75">
      <c r="B21" s="2" t="s">
        <v>8</v>
      </c>
      <c r="C21" s="15">
        <v>0</v>
      </c>
      <c r="D21" s="15"/>
      <c r="E21" s="15"/>
    </row>
    <row r="22" spans="2:5" s="2" customFormat="1" ht="12.75">
      <c r="B22" s="2" t="s">
        <v>9</v>
      </c>
      <c r="C22" s="15">
        <v>0</v>
      </c>
      <c r="D22" s="15"/>
      <c r="E22" s="15"/>
    </row>
    <row r="23" spans="2:7" s="2" customFormat="1" ht="12.75">
      <c r="B23" s="2" t="s">
        <v>10</v>
      </c>
      <c r="C23" s="15">
        <v>0</v>
      </c>
      <c r="D23" s="15"/>
      <c r="E23" s="15"/>
      <c r="G23" s="3"/>
    </row>
    <row r="24" spans="1:5" s="2" customFormat="1" ht="12.75">
      <c r="A24" s="3"/>
      <c r="B24" s="3" t="s">
        <v>5</v>
      </c>
      <c r="C24" s="16">
        <f>SUM(C25:C27)</f>
        <v>0.19413999999999998</v>
      </c>
      <c r="D24" s="15"/>
      <c r="E24" s="16"/>
    </row>
    <row r="25" spans="2:7" ht="12.75">
      <c r="B25" s="2" t="s">
        <v>69</v>
      </c>
      <c r="C25" s="15">
        <v>0</v>
      </c>
      <c r="D25" s="15"/>
      <c r="E25" s="15"/>
      <c r="G25" s="6"/>
    </row>
    <row r="26" spans="2:5" s="2" customFormat="1" ht="12.75">
      <c r="B26" s="6" t="s">
        <v>64</v>
      </c>
      <c r="C26" s="15">
        <v>0.19413999999999998</v>
      </c>
      <c r="D26" s="15"/>
      <c r="E26" s="15"/>
    </row>
    <row r="27" spans="2:7" s="2" customFormat="1" ht="12.75">
      <c r="B27" s="2" t="s">
        <v>10</v>
      </c>
      <c r="C27" s="15">
        <v>0</v>
      </c>
      <c r="D27" s="15"/>
      <c r="E27" s="15"/>
      <c r="G27" s="3"/>
    </row>
    <row r="28" spans="1:7" s="2" customFormat="1" ht="12.75">
      <c r="A28" s="3"/>
      <c r="B28" s="3" t="s">
        <v>11</v>
      </c>
      <c r="C28" s="16">
        <f>C24+C20</f>
        <v>0.19413999999999998</v>
      </c>
      <c r="D28" s="15"/>
      <c r="E28" s="16"/>
      <c r="F28" s="16"/>
      <c r="G28" s="3"/>
    </row>
    <row r="29" spans="1:7" s="2" customFormat="1" ht="12.75">
      <c r="A29" s="3"/>
      <c r="B29" s="3"/>
      <c r="C29" s="16"/>
      <c r="D29" s="15"/>
      <c r="E29" s="15"/>
      <c r="F29" s="15"/>
      <c r="G29" s="1"/>
    </row>
    <row r="30" spans="1:7" ht="12.75">
      <c r="A30" s="1"/>
      <c r="B30" s="1" t="s">
        <v>12</v>
      </c>
      <c r="C30" s="15"/>
      <c r="D30" s="15"/>
      <c r="E30" s="15"/>
      <c r="G30" s="6"/>
    </row>
    <row r="31" spans="1:7" ht="12.75">
      <c r="A31" s="1"/>
      <c r="B31" s="6" t="s">
        <v>49</v>
      </c>
      <c r="C31" s="17">
        <v>0</v>
      </c>
      <c r="D31" s="15"/>
      <c r="E31" s="17"/>
      <c r="G31" s="6"/>
    </row>
    <row r="32" spans="2:7" ht="12.75">
      <c r="B32" s="6" t="s">
        <v>50</v>
      </c>
      <c r="C32" s="17">
        <v>0</v>
      </c>
      <c r="D32" s="15"/>
      <c r="E32" s="17"/>
      <c r="G32" s="11"/>
    </row>
    <row r="33" spans="2:7" ht="12.75">
      <c r="B33" s="11" t="s">
        <v>10</v>
      </c>
      <c r="C33" s="57">
        <v>0</v>
      </c>
      <c r="D33" s="15"/>
      <c r="E33" s="17"/>
      <c r="G33" s="1"/>
    </row>
    <row r="34" spans="1:7" ht="12.75">
      <c r="A34" s="1"/>
      <c r="B34" s="1" t="s">
        <v>48</v>
      </c>
      <c r="C34" s="16">
        <f>SUM(C31:C33)</f>
        <v>0</v>
      </c>
      <c r="D34" s="15"/>
      <c r="E34" s="16"/>
      <c r="F34" s="16"/>
      <c r="G34" s="1"/>
    </row>
    <row r="35" spans="1:7" ht="12.75">
      <c r="A35" s="1"/>
      <c r="B35" s="1"/>
      <c r="C35" s="16"/>
      <c r="D35" s="15"/>
      <c r="E35" s="15"/>
      <c r="F35" s="15"/>
      <c r="G35" s="3"/>
    </row>
    <row r="36" spans="1:7" s="2" customFormat="1" ht="12.75">
      <c r="A36" s="3"/>
      <c r="B36" s="3" t="s">
        <v>52</v>
      </c>
      <c r="C36" s="15"/>
      <c r="D36" s="15"/>
      <c r="E36" s="15"/>
      <c r="G36" s="6"/>
    </row>
    <row r="37" spans="2:7" s="2" customFormat="1" ht="12.75">
      <c r="B37" s="6" t="s">
        <v>49</v>
      </c>
      <c r="C37" s="15">
        <v>0</v>
      </c>
      <c r="D37" s="15"/>
      <c r="E37" s="15"/>
      <c r="G37" s="6"/>
    </row>
    <row r="38" spans="2:5" s="2" customFormat="1" ht="12.75">
      <c r="B38" s="6" t="s">
        <v>50</v>
      </c>
      <c r="C38" s="15">
        <v>0</v>
      </c>
      <c r="D38" s="15"/>
      <c r="E38" s="15"/>
    </row>
    <row r="39" spans="2:7" s="2" customFormat="1" ht="12.75">
      <c r="B39" s="2" t="s">
        <v>10</v>
      </c>
      <c r="C39" s="15">
        <v>0</v>
      </c>
      <c r="D39" s="15"/>
      <c r="E39" s="15"/>
      <c r="G39" s="1"/>
    </row>
    <row r="40" spans="1:7" ht="12.75">
      <c r="A40" s="1"/>
      <c r="B40" s="1" t="s">
        <v>51</v>
      </c>
      <c r="C40" s="16">
        <f>SUM(C37:C39)</f>
        <v>0</v>
      </c>
      <c r="D40" s="15"/>
      <c r="E40" s="16"/>
      <c r="G40" s="1"/>
    </row>
    <row r="41" spans="1:7" ht="12.75">
      <c r="A41" s="1"/>
      <c r="B41" s="1"/>
      <c r="C41" s="16"/>
      <c r="D41" s="15"/>
      <c r="E41" s="16"/>
      <c r="G41" s="3"/>
    </row>
    <row r="42" spans="1:7" ht="12.75">
      <c r="A42" s="1"/>
      <c r="B42" s="3" t="s">
        <v>53</v>
      </c>
      <c r="C42" s="16"/>
      <c r="D42" s="15"/>
      <c r="E42" s="16"/>
      <c r="G42" s="6"/>
    </row>
    <row r="43" spans="1:7" ht="12.75">
      <c r="A43" s="1"/>
      <c r="B43" s="6" t="s">
        <v>49</v>
      </c>
      <c r="C43" s="17">
        <v>0</v>
      </c>
      <c r="D43" s="15"/>
      <c r="E43" s="17"/>
      <c r="G43" s="6"/>
    </row>
    <row r="44" spans="1:7" ht="12.75">
      <c r="A44" s="1"/>
      <c r="B44" s="6" t="s">
        <v>50</v>
      </c>
      <c r="C44" s="17">
        <v>0</v>
      </c>
      <c r="D44" s="15"/>
      <c r="E44" s="17"/>
      <c r="G44" s="2"/>
    </row>
    <row r="45" spans="1:7" ht="12.75">
      <c r="A45" s="1"/>
      <c r="B45" s="2" t="s">
        <v>10</v>
      </c>
      <c r="C45" s="17">
        <v>0</v>
      </c>
      <c r="D45" s="15"/>
      <c r="E45" s="17"/>
      <c r="G45" s="1"/>
    </row>
    <row r="46" spans="1:7" ht="12.75">
      <c r="A46" s="1"/>
      <c r="B46" s="1" t="s">
        <v>54</v>
      </c>
      <c r="C46" s="16">
        <f>SUM(C43:C45)</f>
        <v>0</v>
      </c>
      <c r="D46" s="15"/>
      <c r="E46" s="16"/>
      <c r="G46" s="1"/>
    </row>
    <row r="47" spans="1:7" ht="12.75">
      <c r="A47" s="1"/>
      <c r="B47" s="1"/>
      <c r="C47" s="16"/>
      <c r="D47" s="15"/>
      <c r="E47" s="16"/>
      <c r="G47" s="6"/>
    </row>
    <row r="48" spans="1:7" ht="12.75">
      <c r="A48" s="1"/>
      <c r="B48" s="6" t="s">
        <v>49</v>
      </c>
      <c r="C48" s="17">
        <v>0</v>
      </c>
      <c r="D48" s="15"/>
      <c r="E48" s="17"/>
      <c r="G48" s="6"/>
    </row>
    <row r="49" spans="1:7" ht="12.75">
      <c r="A49" s="1"/>
      <c r="B49" s="6" t="s">
        <v>50</v>
      </c>
      <c r="C49" s="17">
        <v>0</v>
      </c>
      <c r="D49" s="15"/>
      <c r="E49" s="17"/>
      <c r="G49" s="2"/>
    </row>
    <row r="50" spans="1:7" ht="12.75">
      <c r="A50" s="1"/>
      <c r="B50" s="2" t="s">
        <v>10</v>
      </c>
      <c r="C50" s="17">
        <v>0</v>
      </c>
      <c r="D50" s="15"/>
      <c r="E50" s="17"/>
      <c r="G50" s="1"/>
    </row>
    <row r="51" spans="1:7" ht="12.75">
      <c r="A51" s="1"/>
      <c r="B51" s="1" t="s">
        <v>55</v>
      </c>
      <c r="C51" s="16">
        <f>SUM(C48:C50)</f>
        <v>0</v>
      </c>
      <c r="D51" s="15"/>
      <c r="E51" s="17"/>
      <c r="G51" s="1"/>
    </row>
    <row r="52" spans="1:7" ht="12.75">
      <c r="A52" s="1"/>
      <c r="B52" s="1"/>
      <c r="C52" s="16"/>
      <c r="D52" s="15"/>
      <c r="E52" s="17"/>
      <c r="G52" s="1"/>
    </row>
    <row r="53" spans="1:7" ht="12.75">
      <c r="A53" s="1"/>
      <c r="B53" s="3" t="s">
        <v>56</v>
      </c>
      <c r="C53" s="16">
        <f>C17+C28+C34+C40+C46+C51</f>
        <v>227.04005999999995</v>
      </c>
      <c r="D53" s="15"/>
      <c r="E53" s="17"/>
      <c r="G53" s="1"/>
    </row>
    <row r="54" spans="1:7" ht="12.75">
      <c r="A54" s="1"/>
      <c r="B54" s="3" t="s">
        <v>105</v>
      </c>
      <c r="C54" s="18">
        <f>'סך התשלומים ששולמו בגין כל סוג'!D37</f>
        <v>614103</v>
      </c>
      <c r="D54" s="15"/>
      <c r="E54" s="16"/>
      <c r="F54" s="16"/>
      <c r="G54" s="1"/>
    </row>
    <row r="55" spans="1:7" ht="12.75">
      <c r="A55" s="1"/>
      <c r="B55" s="3"/>
      <c r="C55" s="16"/>
      <c r="D55" s="15"/>
      <c r="E55" s="15"/>
      <c r="G55" s="3"/>
    </row>
    <row r="56" spans="1:7" s="2" customFormat="1" ht="12.75">
      <c r="A56" s="3"/>
      <c r="B56" s="3"/>
      <c r="C56" s="18"/>
      <c r="D56" s="15"/>
      <c r="E56" s="18"/>
      <c r="F56" s="15"/>
      <c r="G56" s="3"/>
    </row>
    <row r="57" spans="3:6" ht="12.75">
      <c r="C57" s="13"/>
      <c r="D57" s="15"/>
      <c r="E57" s="15"/>
      <c r="F57" s="15"/>
    </row>
    <row r="58" spans="2:6" ht="12.75">
      <c r="B58" s="3"/>
      <c r="C58" s="18"/>
      <c r="D58" s="15"/>
      <c r="E58" s="18"/>
      <c r="F58" s="15"/>
    </row>
    <row r="59" spans="3:6" ht="12.75">
      <c r="C59" s="2"/>
      <c r="D59" s="15"/>
      <c r="E59" s="15"/>
      <c r="F59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6"/>
  <sheetViews>
    <sheetView rightToLeft="1"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41" bestFit="1" customWidth="1"/>
    <col min="5" max="5" width="33.7109375" style="0" customWidth="1"/>
    <col min="6" max="6" width="17.00390625" style="0" customWidth="1"/>
    <col min="7" max="7" width="11.57421875" style="0" customWidth="1"/>
    <col min="8" max="8" width="13.8515625" style="0" bestFit="1" customWidth="1"/>
  </cols>
  <sheetData>
    <row r="1" spans="1:12" s="2" customFormat="1" ht="18" customHeight="1">
      <c r="A1" s="56" t="s">
        <v>146</v>
      </c>
      <c r="B1" s="56"/>
      <c r="C1" s="56"/>
      <c r="D1" s="56"/>
      <c r="E1" s="56"/>
      <c r="F1" s="10"/>
      <c r="G1" s="10"/>
      <c r="H1" s="10"/>
      <c r="I1" s="10"/>
      <c r="J1" s="10"/>
      <c r="K1" s="10"/>
      <c r="L1" s="10"/>
    </row>
    <row r="2" spans="3:6" s="2" customFormat="1" ht="49.5" customHeight="1">
      <c r="C2" s="3" t="s">
        <v>0</v>
      </c>
      <c r="D2" s="40"/>
      <c r="E2" s="12"/>
      <c r="F2" s="3"/>
    </row>
    <row r="3" spans="1:8" s="2" customFormat="1" ht="12.75">
      <c r="A3" s="3"/>
      <c r="B3" s="3" t="s">
        <v>15</v>
      </c>
      <c r="D3" s="40"/>
      <c r="H3" s="3"/>
    </row>
    <row r="4" spans="1:8" s="2" customFormat="1" ht="14.25">
      <c r="A4" s="3"/>
      <c r="B4" s="58" t="s">
        <v>130</v>
      </c>
      <c r="C4" s="55">
        <v>6.940542000000001</v>
      </c>
      <c r="D4" s="40"/>
      <c r="H4" s="3"/>
    </row>
    <row r="5" spans="1:8" s="2" customFormat="1" ht="14.25">
      <c r="A5" s="3"/>
      <c r="B5" s="58" t="s">
        <v>116</v>
      </c>
      <c r="C5" s="55">
        <v>16.718</v>
      </c>
      <c r="D5" s="40"/>
      <c r="H5" s="3"/>
    </row>
    <row r="6" spans="1:8" s="2" customFormat="1" ht="14.25">
      <c r="A6" s="3"/>
      <c r="B6" s="58" t="s">
        <v>131</v>
      </c>
      <c r="C6" s="55">
        <v>9.403875</v>
      </c>
      <c r="D6" s="40"/>
      <c r="H6" s="3"/>
    </row>
    <row r="7" spans="1:8" s="2" customFormat="1" ht="14.25">
      <c r="A7" s="3"/>
      <c r="B7" s="58" t="s">
        <v>87</v>
      </c>
      <c r="C7" s="55">
        <v>78.30713391780834</v>
      </c>
      <c r="D7" s="40"/>
      <c r="E7" s="15"/>
      <c r="H7" s="24"/>
    </row>
    <row r="8" spans="1:8" ht="14.25">
      <c r="A8" s="1"/>
      <c r="B8" s="58" t="s">
        <v>100</v>
      </c>
      <c r="C8" s="55">
        <v>91.6275</v>
      </c>
      <c r="D8" s="40"/>
      <c r="E8" s="16"/>
      <c r="H8" s="11"/>
    </row>
    <row r="9" spans="1:8" ht="14.25">
      <c r="A9" s="1"/>
      <c r="B9" s="58" t="s">
        <v>117</v>
      </c>
      <c r="C9" s="55">
        <v>28.935</v>
      </c>
      <c r="D9" s="40"/>
      <c r="E9" s="15"/>
      <c r="H9" s="1"/>
    </row>
    <row r="10" spans="1:8" s="2" customFormat="1" ht="14.25">
      <c r="A10" s="3"/>
      <c r="B10" s="58" t="s">
        <v>132</v>
      </c>
      <c r="C10" s="55">
        <v>1.3331095890410958</v>
      </c>
      <c r="D10" s="40"/>
      <c r="E10" s="5"/>
      <c r="G10" s="16"/>
      <c r="H10" s="1"/>
    </row>
    <row r="11" spans="2:8" s="2" customFormat="1" ht="14.25">
      <c r="B11" s="58" t="s">
        <v>120</v>
      </c>
      <c r="C11" s="55">
        <v>20.740725049205498</v>
      </c>
      <c r="D11" s="40"/>
      <c r="E11" s="15"/>
      <c r="G11" s="15"/>
      <c r="H11" s="3"/>
    </row>
    <row r="12" spans="2:7" s="2" customFormat="1" ht="14.25">
      <c r="B12" s="58" t="s">
        <v>121</v>
      </c>
      <c r="C12" s="55">
        <v>24.98079601315067</v>
      </c>
      <c r="D12" s="40"/>
      <c r="E12" s="15"/>
      <c r="G12" s="15"/>
    </row>
    <row r="13" spans="2:7" s="2" customFormat="1" ht="14.25">
      <c r="B13" s="58" t="s">
        <v>122</v>
      </c>
      <c r="C13" s="55">
        <v>28.20832191780813</v>
      </c>
      <c r="D13" s="40"/>
      <c r="E13" s="15"/>
      <c r="G13" s="15"/>
    </row>
    <row r="14" spans="1:7" s="2" customFormat="1" ht="14.25">
      <c r="A14" s="3"/>
      <c r="B14" s="58" t="s">
        <v>101</v>
      </c>
      <c r="C14" s="55">
        <v>66.84628</v>
      </c>
      <c r="D14" s="40"/>
      <c r="E14" s="16"/>
      <c r="G14" s="15"/>
    </row>
    <row r="15" spans="1:8" s="2" customFormat="1" ht="14.25">
      <c r="A15" s="3"/>
      <c r="B15" s="58" t="s">
        <v>118</v>
      </c>
      <c r="C15" s="55">
        <v>31.5</v>
      </c>
      <c r="D15" s="40"/>
      <c r="E15" s="16"/>
      <c r="G15" s="16"/>
      <c r="H15" s="3"/>
    </row>
    <row r="16" spans="1:8" s="2" customFormat="1" ht="14.25">
      <c r="A16" s="3"/>
      <c r="B16" s="58" t="s">
        <v>133</v>
      </c>
      <c r="C16" s="55">
        <v>1.7985096</v>
      </c>
      <c r="D16" s="40"/>
      <c r="E16" s="15"/>
      <c r="G16" s="16"/>
      <c r="H16" s="3"/>
    </row>
    <row r="17" spans="2:8" s="2" customFormat="1" ht="14.25">
      <c r="B17" s="58" t="s">
        <v>119</v>
      </c>
      <c r="C17" s="55">
        <v>81.9825</v>
      </c>
      <c r="D17" s="40"/>
      <c r="E17" s="15"/>
      <c r="G17" s="15"/>
      <c r="H17" s="3"/>
    </row>
    <row r="18" spans="2:7" s="2" customFormat="1" ht="14.25">
      <c r="B18" s="58" t="s">
        <v>96</v>
      </c>
      <c r="C18" s="55">
        <v>59.87207845145204</v>
      </c>
      <c r="D18" s="40"/>
      <c r="E18" s="15"/>
      <c r="G18" s="15"/>
    </row>
    <row r="19" spans="2:7" s="2" customFormat="1" ht="15" customHeight="1">
      <c r="B19" s="58" t="s">
        <v>134</v>
      </c>
      <c r="C19" s="55">
        <v>14.269636591643842</v>
      </c>
      <c r="D19" s="40"/>
      <c r="E19" s="15"/>
      <c r="G19" s="15"/>
    </row>
    <row r="20" spans="1:7" s="2" customFormat="1" ht="14.25">
      <c r="A20" s="3"/>
      <c r="B20" s="58" t="s">
        <v>97</v>
      </c>
      <c r="C20" s="55">
        <v>48.27965478425754</v>
      </c>
      <c r="D20" s="40"/>
      <c r="E20" s="16"/>
      <c r="G20" s="15"/>
    </row>
    <row r="21" spans="1:8" s="2" customFormat="1" ht="14.25">
      <c r="A21" s="3"/>
      <c r="B21" s="58" t="s">
        <v>98</v>
      </c>
      <c r="C21" s="55">
        <v>76.52470423945203</v>
      </c>
      <c r="D21" s="40"/>
      <c r="E21" s="16"/>
      <c r="G21" s="16"/>
      <c r="H21" s="3"/>
    </row>
    <row r="22" spans="1:8" s="2" customFormat="1" ht="14.25">
      <c r="A22" s="3"/>
      <c r="B22" s="58" t="s">
        <v>77</v>
      </c>
      <c r="C22" s="55">
        <v>71.26660424975354</v>
      </c>
      <c r="D22" s="40"/>
      <c r="G22" s="16"/>
      <c r="H22" s="3"/>
    </row>
    <row r="23" spans="1:8" s="2" customFormat="1" ht="14.25">
      <c r="A23" s="3"/>
      <c r="B23" s="58" t="s">
        <v>99</v>
      </c>
      <c r="C23" s="55">
        <v>46.31475379726037</v>
      </c>
      <c r="D23" s="40"/>
      <c r="E23" s="16"/>
      <c r="G23" s="15"/>
      <c r="H23" s="3"/>
    </row>
    <row r="24" spans="2:8" s="2" customFormat="1" ht="14.25">
      <c r="B24" s="58" t="s">
        <v>88</v>
      </c>
      <c r="C24" s="55">
        <v>75.49951909205478</v>
      </c>
      <c r="D24" s="40"/>
      <c r="E24" s="15"/>
      <c r="G24" s="16"/>
      <c r="H24" s="3"/>
    </row>
    <row r="25" spans="2:8" s="2" customFormat="1" ht="14.25">
      <c r="B25" s="58" t="s">
        <v>135</v>
      </c>
      <c r="C25" s="55">
        <v>6.724414726027397</v>
      </c>
      <c r="D25" s="40"/>
      <c r="E25" s="15"/>
      <c r="G25" s="15"/>
      <c r="H25" s="6"/>
    </row>
    <row r="26" spans="2:8" s="2" customFormat="1" ht="12.75">
      <c r="B26" s="24"/>
      <c r="C26" s="15"/>
      <c r="D26" s="40"/>
      <c r="E26" s="15"/>
      <c r="G26" s="15"/>
      <c r="H26" s="6"/>
    </row>
    <row r="27" spans="1:7" s="2" customFormat="1" ht="12.75">
      <c r="A27" s="3"/>
      <c r="B27" s="1" t="s">
        <v>1</v>
      </c>
      <c r="C27" s="16">
        <f>SUM(C4:C26)</f>
        <v>888.0736590189152</v>
      </c>
      <c r="D27" s="40"/>
      <c r="E27" s="16"/>
      <c r="G27" s="15"/>
    </row>
    <row r="28" spans="2:8" s="2" customFormat="1" ht="12.75">
      <c r="B28" s="1"/>
      <c r="C28" s="16"/>
      <c r="D28" s="40"/>
      <c r="E28"/>
      <c r="F28" s="42"/>
      <c r="G28" s="16"/>
      <c r="H28" s="3"/>
    </row>
    <row r="29" spans="2:8" s="2" customFormat="1" ht="12.75">
      <c r="B29" s="3" t="s">
        <v>16</v>
      </c>
      <c r="C29" s="15"/>
      <c r="D29" s="40"/>
      <c r="E29"/>
      <c r="F29" s="42"/>
      <c r="G29" s="15"/>
      <c r="H29" s="24"/>
    </row>
    <row r="30" spans="2:8" s="2" customFormat="1" ht="12.75">
      <c r="B30" s="2" t="s">
        <v>13</v>
      </c>
      <c r="C30" s="15">
        <v>0</v>
      </c>
      <c r="D30" s="40"/>
      <c r="E30"/>
      <c r="F30" s="42"/>
      <c r="G30" s="15"/>
      <c r="H30" s="24"/>
    </row>
    <row r="31" spans="2:8" s="2" customFormat="1" ht="12.75">
      <c r="B31" s="2" t="s">
        <v>14</v>
      </c>
      <c r="C31" s="15">
        <v>0</v>
      </c>
      <c r="D31" s="40"/>
      <c r="E31"/>
      <c r="F31" s="42"/>
      <c r="G31" s="15"/>
      <c r="H31" s="24"/>
    </row>
    <row r="32" spans="2:8" s="2" customFormat="1" ht="12.75">
      <c r="B32" s="2" t="s">
        <v>10</v>
      </c>
      <c r="C32" s="15">
        <v>0</v>
      </c>
      <c r="D32" s="40"/>
      <c r="E32"/>
      <c r="F32" s="42"/>
      <c r="G32" s="15"/>
      <c r="H32" s="24"/>
    </row>
    <row r="33" spans="2:8" s="2" customFormat="1" ht="12.75">
      <c r="B33" s="3" t="s">
        <v>2</v>
      </c>
      <c r="C33" s="16">
        <f>SUM(C30:C32)</f>
        <v>0</v>
      </c>
      <c r="D33" s="40"/>
      <c r="E33"/>
      <c r="F33" s="42"/>
      <c r="G33" s="15"/>
      <c r="H33" s="24"/>
    </row>
    <row r="34" spans="2:8" s="2" customFormat="1" ht="12.75">
      <c r="B34" s="3"/>
      <c r="C34" s="16"/>
      <c r="D34" s="40"/>
      <c r="E34"/>
      <c r="F34" s="42"/>
      <c r="G34" s="15"/>
      <c r="H34" s="24"/>
    </row>
    <row r="35" spans="2:8" s="2" customFormat="1" ht="12.75">
      <c r="B35" s="3" t="s">
        <v>17</v>
      </c>
      <c r="C35" s="15"/>
      <c r="D35" s="40"/>
      <c r="E35"/>
      <c r="F35" s="42"/>
      <c r="G35" s="15"/>
      <c r="H35" s="24"/>
    </row>
    <row r="36" spans="2:8" s="2" customFormat="1" ht="12.75">
      <c r="B36" s="2" t="s">
        <v>13</v>
      </c>
      <c r="C36" s="15">
        <v>0</v>
      </c>
      <c r="D36" s="40"/>
      <c r="E36" s="17"/>
      <c r="G36" s="15"/>
      <c r="H36" s="24"/>
    </row>
    <row r="37" spans="2:8" s="2" customFormat="1" ht="12.75">
      <c r="B37" s="2" t="s">
        <v>14</v>
      </c>
      <c r="C37" s="15">
        <v>0</v>
      </c>
      <c r="D37" s="40"/>
      <c r="E37" s="17"/>
      <c r="G37" s="15"/>
      <c r="H37" s="24"/>
    </row>
    <row r="38" spans="2:8" s="2" customFormat="1" ht="12.75">
      <c r="B38" s="2" t="s">
        <v>10</v>
      </c>
      <c r="C38" s="15">
        <v>0</v>
      </c>
      <c r="D38" s="40"/>
      <c r="E38" s="17"/>
      <c r="G38" s="15"/>
      <c r="H38" s="24"/>
    </row>
    <row r="39" spans="1:8" s="2" customFormat="1" ht="12.75">
      <c r="A39" s="3"/>
      <c r="B39" s="3" t="s">
        <v>57</v>
      </c>
      <c r="C39" s="16">
        <f>SUM(C36:C38)</f>
        <v>0</v>
      </c>
      <c r="E39" s="16"/>
      <c r="G39" s="15"/>
      <c r="H39" s="24"/>
    </row>
    <row r="40" spans="1:8" s="2" customFormat="1" ht="12.75">
      <c r="A40" s="3"/>
      <c r="B40" s="3"/>
      <c r="C40" s="16"/>
      <c r="E40" s="14"/>
      <c r="H40" s="3"/>
    </row>
    <row r="41" spans="1:8" s="2" customFormat="1" ht="12.75">
      <c r="A41" s="3"/>
      <c r="B41" s="3" t="s">
        <v>58</v>
      </c>
      <c r="C41" s="15"/>
      <c r="E41" s="4"/>
      <c r="F41" s="33"/>
      <c r="G41" s="16"/>
      <c r="H41" s="3"/>
    </row>
    <row r="42" spans="1:8" s="2" customFormat="1" ht="12.75">
      <c r="A42" s="3"/>
      <c r="B42" s="3" t="s">
        <v>59</v>
      </c>
      <c r="C42" s="16">
        <f>SUM(C43:C45)</f>
        <v>0</v>
      </c>
      <c r="D42" s="15"/>
      <c r="E42" s="18"/>
      <c r="F42" s="34"/>
      <c r="G42" s="16"/>
      <c r="H42" s="3"/>
    </row>
    <row r="43" spans="1:8" s="2" customFormat="1" ht="12.75">
      <c r="A43" s="3"/>
      <c r="B43" s="6" t="s">
        <v>72</v>
      </c>
      <c r="C43" s="15">
        <v>0</v>
      </c>
      <c r="D43" s="40"/>
      <c r="E43" s="43"/>
      <c r="F43" s="34"/>
      <c r="H43" s="3"/>
    </row>
    <row r="44" spans="1:8" s="2" customFormat="1" ht="12.75">
      <c r="A44" s="3"/>
      <c r="B44" s="6" t="s">
        <v>60</v>
      </c>
      <c r="C44" s="15">
        <v>0</v>
      </c>
      <c r="D44" s="40"/>
      <c r="E44" s="44"/>
      <c r="F44" s="35"/>
      <c r="G44" s="28"/>
      <c r="H44" s="29"/>
    </row>
    <row r="45" spans="1:8" s="2" customFormat="1" ht="12.75">
      <c r="A45" s="3"/>
      <c r="B45" s="2" t="s">
        <v>10</v>
      </c>
      <c r="C45" s="15">
        <v>0</v>
      </c>
      <c r="D45" s="40"/>
      <c r="E45" s="45"/>
      <c r="F45" s="35"/>
      <c r="G45" s="28"/>
      <c r="H45" s="29"/>
    </row>
    <row r="46" spans="1:8" s="2" customFormat="1" ht="12.75">
      <c r="A46" s="3"/>
      <c r="B46" s="3" t="s">
        <v>61</v>
      </c>
      <c r="C46" s="16">
        <f>SUM(C47:C58)</f>
        <v>100.31377664578355</v>
      </c>
      <c r="D46" s="40"/>
      <c r="E46" s="50"/>
      <c r="F46" s="35"/>
      <c r="G46" s="28"/>
      <c r="H46" s="29"/>
    </row>
    <row r="47" spans="1:8" s="2" customFormat="1" ht="12.75">
      <c r="A47" s="3"/>
      <c r="B47" s="24" t="s">
        <v>78</v>
      </c>
      <c r="C47" s="55">
        <v>10.324373207726026</v>
      </c>
      <c r="D47" s="40"/>
      <c r="E47" s="50"/>
      <c r="F47" s="35"/>
      <c r="G47" s="28"/>
      <c r="H47" s="29"/>
    </row>
    <row r="48" spans="1:8" s="2" customFormat="1" ht="12.75">
      <c r="A48" s="3"/>
      <c r="B48" s="24" t="s">
        <v>73</v>
      </c>
      <c r="C48" s="55">
        <v>58.1607500449315</v>
      </c>
      <c r="D48" s="40"/>
      <c r="E48" s="18"/>
      <c r="F48" s="35"/>
      <c r="G48" s="32"/>
      <c r="H48" s="29"/>
    </row>
    <row r="49" spans="1:8" s="2" customFormat="1" ht="12.75">
      <c r="A49" s="3"/>
      <c r="B49" s="24" t="s">
        <v>79</v>
      </c>
      <c r="C49" s="55">
        <v>4.8473551632876735</v>
      </c>
      <c r="D49" s="40"/>
      <c r="E49" s="46"/>
      <c r="F49" s="35"/>
      <c r="G49" s="18"/>
      <c r="H49" s="3"/>
    </row>
    <row r="50" spans="1:8" s="2" customFormat="1" ht="12.75">
      <c r="A50" s="3"/>
      <c r="B50" s="24" t="s">
        <v>74</v>
      </c>
      <c r="C50" s="55">
        <v>0.05017498898630136</v>
      </c>
      <c r="D50" s="40"/>
      <c r="E50" s="47"/>
      <c r="F50" s="35"/>
      <c r="G50" s="28"/>
      <c r="H50" s="25"/>
    </row>
    <row r="51" spans="1:8" s="2" customFormat="1" ht="12.75">
      <c r="A51" s="3"/>
      <c r="B51" s="24" t="s">
        <v>106</v>
      </c>
      <c r="C51" s="55">
        <v>5.862803591712327</v>
      </c>
      <c r="D51" s="40"/>
      <c r="E51" s="48"/>
      <c r="F51" s="35"/>
      <c r="H51" s="29"/>
    </row>
    <row r="52" spans="1:8" s="2" customFormat="1" ht="12.75">
      <c r="A52" s="3"/>
      <c r="B52" s="24" t="s">
        <v>107</v>
      </c>
      <c r="C52" s="55">
        <v>2.7233869841095895</v>
      </c>
      <c r="D52" s="40"/>
      <c r="E52" s="49"/>
      <c r="F52" s="35"/>
      <c r="H52" s="29"/>
    </row>
    <row r="53" spans="1:8" s="2" customFormat="1" ht="12.75">
      <c r="A53" s="3"/>
      <c r="B53" s="24" t="s">
        <v>123</v>
      </c>
      <c r="C53" s="55">
        <v>0.3158850658849317</v>
      </c>
      <c r="F53" s="35"/>
      <c r="H53" s="29"/>
    </row>
    <row r="54" spans="1:8" s="2" customFormat="1" ht="12.75">
      <c r="A54" s="3"/>
      <c r="B54" s="24" t="s">
        <v>136</v>
      </c>
      <c r="C54" s="55">
        <v>9.926563516898632</v>
      </c>
      <c r="F54" s="35"/>
      <c r="H54" s="3"/>
    </row>
    <row r="55" spans="1:3" s="2" customFormat="1" ht="12.75">
      <c r="A55" s="3"/>
      <c r="B55" s="24" t="s">
        <v>124</v>
      </c>
      <c r="C55" s="55">
        <v>5.8148281045479475</v>
      </c>
    </row>
    <row r="56" spans="1:3" s="2" customFormat="1" ht="12.75">
      <c r="A56" s="3"/>
      <c r="B56" s="24" t="s">
        <v>137</v>
      </c>
      <c r="C56" s="55">
        <v>0.28667397260273975</v>
      </c>
    </row>
    <row r="57" spans="1:6" s="2" customFormat="1" ht="12.75">
      <c r="A57" s="3"/>
      <c r="B57" s="24" t="s">
        <v>108</v>
      </c>
      <c r="C57" s="55">
        <v>2.00098200509589</v>
      </c>
      <c r="D57" s="40"/>
      <c r="E57" s="50"/>
      <c r="F57" s="40"/>
    </row>
    <row r="58" spans="1:6" s="2" customFormat="1" ht="12.75">
      <c r="A58" s="3"/>
      <c r="B58" s="39"/>
      <c r="C58" s="15"/>
      <c r="D58" s="40"/>
      <c r="E58" s="50"/>
      <c r="F58" s="40"/>
    </row>
    <row r="59" spans="1:6" s="2" customFormat="1" ht="12.75">
      <c r="A59" s="3"/>
      <c r="B59" s="3" t="s">
        <v>18</v>
      </c>
      <c r="C59" s="16">
        <f>+C46+C42</f>
        <v>100.31377664578355</v>
      </c>
      <c r="D59" s="40"/>
      <c r="E59" s="50"/>
      <c r="F59" s="40"/>
    </row>
    <row r="60" spans="1:6" s="2" customFormat="1" ht="12.75">
      <c r="A60" s="3"/>
      <c r="B60" s="3"/>
      <c r="C60" s="16"/>
      <c r="D60" s="40"/>
      <c r="E60" s="50"/>
      <c r="F60" s="40"/>
    </row>
    <row r="61" spans="1:6" s="2" customFormat="1" ht="12.75">
      <c r="A61" s="3"/>
      <c r="B61" s="3" t="s">
        <v>20</v>
      </c>
      <c r="C61" s="16"/>
      <c r="D61" s="40"/>
      <c r="E61" s="50"/>
      <c r="F61" s="40"/>
    </row>
    <row r="62" spans="1:6" s="2" customFormat="1" ht="12.75">
      <c r="A62" s="3"/>
      <c r="B62" s="3" t="s">
        <v>62</v>
      </c>
      <c r="C62" s="18">
        <f>SUM(C63:C66)</f>
        <v>31.521183330959065</v>
      </c>
      <c r="D62" s="40"/>
      <c r="E62" s="50"/>
      <c r="F62" s="40"/>
    </row>
    <row r="63" spans="1:6" s="2" customFormat="1" ht="12.75">
      <c r="A63" s="3"/>
      <c r="B63" s="29" t="s">
        <v>89</v>
      </c>
      <c r="C63" s="41">
        <v>18.40125972634503</v>
      </c>
      <c r="D63" s="29"/>
      <c r="E63" s="15"/>
      <c r="F63" s="40"/>
    </row>
    <row r="64" spans="2:6" s="2" customFormat="1" ht="12.75">
      <c r="B64" s="29" t="s">
        <v>85</v>
      </c>
      <c r="C64" s="41">
        <v>-0.38769050582252473</v>
      </c>
      <c r="D64" s="29"/>
      <c r="E64" s="15"/>
      <c r="F64" s="40"/>
    </row>
    <row r="65" spans="2:6" s="2" customFormat="1" ht="12.75">
      <c r="B65" s="29" t="s">
        <v>68</v>
      </c>
      <c r="C65" s="41">
        <v>12.766699650225503</v>
      </c>
      <c r="D65" s="29"/>
      <c r="E65" s="15"/>
      <c r="F65" s="40"/>
    </row>
    <row r="66" spans="2:6" s="2" customFormat="1" ht="12.75">
      <c r="B66" s="29" t="s">
        <v>76</v>
      </c>
      <c r="C66" s="41">
        <v>0.7409144602110559</v>
      </c>
      <c r="D66" s="29"/>
      <c r="E66" s="15"/>
      <c r="F66" s="40"/>
    </row>
    <row r="67" spans="2:6" s="2" customFormat="1" ht="12.75">
      <c r="B67" s="3" t="s">
        <v>63</v>
      </c>
      <c r="C67" s="16">
        <f>SUM(C68:C97)</f>
        <v>73.99040300369863</v>
      </c>
      <c r="D67" s="29"/>
      <c r="E67" s="15"/>
      <c r="F67" s="54"/>
    </row>
    <row r="68" spans="2:6" s="2" customFormat="1" ht="12.75">
      <c r="B68" s="38" t="s">
        <v>82</v>
      </c>
      <c r="C68" s="28">
        <v>0.45194120809315075</v>
      </c>
      <c r="D68" s="3"/>
      <c r="E68" s="16"/>
      <c r="F68" s="54"/>
    </row>
    <row r="69" spans="2:6" s="2" customFormat="1" ht="12.75">
      <c r="B69" s="38" t="s">
        <v>102</v>
      </c>
      <c r="C69" s="28">
        <v>0.8568540366986301</v>
      </c>
      <c r="D69" s="38"/>
      <c r="E69" s="15"/>
      <c r="F69" s="54"/>
    </row>
    <row r="70" spans="2:6" s="2" customFormat="1" ht="12.75">
      <c r="B70" s="38" t="s">
        <v>95</v>
      </c>
      <c r="C70" s="28">
        <v>0.048348910082191776</v>
      </c>
      <c r="D70" s="38"/>
      <c r="E70" s="15"/>
      <c r="F70" s="54"/>
    </row>
    <row r="71" spans="2:6" s="2" customFormat="1" ht="12.75">
      <c r="B71" s="38" t="s">
        <v>91</v>
      </c>
      <c r="C71" s="28">
        <v>0.23619258136438354</v>
      </c>
      <c r="D71" s="38"/>
      <c r="E71" s="15"/>
      <c r="F71" s="54"/>
    </row>
    <row r="72" spans="2:6" s="2" customFormat="1" ht="12.75">
      <c r="B72" s="38" t="s">
        <v>92</v>
      </c>
      <c r="C72" s="28">
        <v>0.13832125571506845</v>
      </c>
      <c r="D72" s="38"/>
      <c r="E72" s="15"/>
      <c r="F72" s="54"/>
    </row>
    <row r="73" spans="1:6" s="2" customFormat="1" ht="12.75">
      <c r="A73" s="40"/>
      <c r="B73" s="38" t="s">
        <v>138</v>
      </c>
      <c r="C73" s="28">
        <v>0.19292541194520543</v>
      </c>
      <c r="D73" s="38"/>
      <c r="E73" s="15"/>
      <c r="F73" s="54"/>
    </row>
    <row r="74" spans="2:6" s="2" customFormat="1" ht="12.75">
      <c r="B74" s="38" t="s">
        <v>90</v>
      </c>
      <c r="C74" s="28">
        <v>5.0126804930191815</v>
      </c>
      <c r="D74" s="38"/>
      <c r="E74" s="15"/>
      <c r="F74" s="54"/>
    </row>
    <row r="75" spans="2:6" s="2" customFormat="1" ht="12.75">
      <c r="B75" s="38" t="s">
        <v>93</v>
      </c>
      <c r="C75" s="28">
        <v>0.5893993073917807</v>
      </c>
      <c r="D75" s="38"/>
      <c r="E75" s="15"/>
      <c r="F75" s="54"/>
    </row>
    <row r="76" spans="2:6" s="2" customFormat="1" ht="12.75">
      <c r="B76" s="38" t="s">
        <v>94</v>
      </c>
      <c r="C76" s="28">
        <v>0.37726062550684936</v>
      </c>
      <c r="D76" s="38"/>
      <c r="E76" s="15"/>
      <c r="F76" s="54"/>
    </row>
    <row r="77" spans="2:6" s="2" customFormat="1" ht="12.75">
      <c r="B77" s="38" t="s">
        <v>65</v>
      </c>
      <c r="C77" s="28">
        <f>14.2622329056055+0.58</f>
        <v>14.842232905605501</v>
      </c>
      <c r="D77" s="38"/>
      <c r="E77" s="15"/>
      <c r="F77" s="54"/>
    </row>
    <row r="78" spans="2:6" s="2" customFormat="1" ht="12.75">
      <c r="B78" s="38" t="s">
        <v>84</v>
      </c>
      <c r="C78" s="28">
        <v>3.706743200945205</v>
      </c>
      <c r="D78" s="38"/>
      <c r="E78" s="15"/>
      <c r="F78" s="54"/>
    </row>
    <row r="79" spans="2:6" s="2" customFormat="1" ht="12.75">
      <c r="B79" s="38" t="s">
        <v>109</v>
      </c>
      <c r="C79" s="28">
        <f>4.65551651227397+0.16</f>
        <v>4.8155165122739705</v>
      </c>
      <c r="D79" s="38"/>
      <c r="E79" s="15"/>
      <c r="F79" s="54"/>
    </row>
    <row r="80" spans="2:6" s="2" customFormat="1" ht="12.75">
      <c r="B80" s="38" t="s">
        <v>66</v>
      </c>
      <c r="C80" s="28">
        <f>8.12446629051507+0.16</f>
        <v>8.28446629051507</v>
      </c>
      <c r="D80" s="53"/>
      <c r="E80" s="15"/>
      <c r="F80" s="54"/>
    </row>
    <row r="81" spans="2:6" s="2" customFormat="1" ht="12.75">
      <c r="B81" s="38" t="s">
        <v>81</v>
      </c>
      <c r="C81" s="28">
        <v>0.13633693265753424</v>
      </c>
      <c r="D81" s="53"/>
      <c r="E81" s="15"/>
      <c r="F81" s="54"/>
    </row>
    <row r="82" spans="2:6" s="2" customFormat="1" ht="12.75">
      <c r="B82" s="38" t="s">
        <v>103</v>
      </c>
      <c r="C82" s="28">
        <f>0.18299385689589+0.02</f>
        <v>0.20299385689589</v>
      </c>
      <c r="D82" s="53"/>
      <c r="E82" s="15"/>
      <c r="F82" s="54"/>
    </row>
    <row r="83" spans="2:6" s="2" customFormat="1" ht="12.75">
      <c r="B83" s="38" t="s">
        <v>139</v>
      </c>
      <c r="C83" s="28">
        <v>1.7582245882191776</v>
      </c>
      <c r="D83" s="53"/>
      <c r="E83" s="15"/>
      <c r="F83" s="54"/>
    </row>
    <row r="84" spans="2:6" s="2" customFormat="1" ht="12.75">
      <c r="B84" s="38" t="s">
        <v>83</v>
      </c>
      <c r="C84" s="28">
        <f>0.56871307879726+0.08</f>
        <v>0.6487130787972599</v>
      </c>
      <c r="D84" s="53"/>
      <c r="E84" s="15"/>
      <c r="F84" s="54"/>
    </row>
    <row r="85" spans="2:6" s="2" customFormat="1" ht="12.75">
      <c r="B85" s="38" t="s">
        <v>67</v>
      </c>
      <c r="C85" s="28">
        <v>4.163563491386301</v>
      </c>
      <c r="D85" s="53"/>
      <c r="E85" s="15"/>
      <c r="F85" s="54"/>
    </row>
    <row r="86" spans="2:6" s="2" customFormat="1" ht="12.75">
      <c r="B86" s="38" t="s">
        <v>110</v>
      </c>
      <c r="C86" s="28">
        <f>10.7521291837041+0.02</f>
        <v>10.7721291837041</v>
      </c>
      <c r="D86" s="53"/>
      <c r="E86" s="15"/>
      <c r="F86" s="54"/>
    </row>
    <row r="87" spans="2:6" s="2" customFormat="1" ht="12.75">
      <c r="B87" s="38" t="s">
        <v>111</v>
      </c>
      <c r="C87" s="28">
        <v>0.023773003561643836</v>
      </c>
      <c r="D87" s="53"/>
      <c r="E87" s="15"/>
      <c r="F87" s="54"/>
    </row>
    <row r="88" spans="2:6" s="2" customFormat="1" ht="12.75">
      <c r="B88" s="38" t="s">
        <v>140</v>
      </c>
      <c r="C88" s="28">
        <v>2.0334481443835615</v>
      </c>
      <c r="D88" s="53"/>
      <c r="E88" s="15"/>
      <c r="F88" s="54"/>
    </row>
    <row r="89" spans="2:6" s="2" customFormat="1" ht="12.75">
      <c r="B89" s="53" t="s">
        <v>112</v>
      </c>
      <c r="C89" s="28">
        <v>0.1142825788027397</v>
      </c>
      <c r="D89" s="53"/>
      <c r="E89" s="15"/>
      <c r="F89" s="54"/>
    </row>
    <row r="90" spans="2:6" s="2" customFormat="1" ht="12.75">
      <c r="B90" s="53" t="s">
        <v>113</v>
      </c>
      <c r="C90" s="28">
        <v>2.2451109120136983</v>
      </c>
      <c r="F90" s="54"/>
    </row>
    <row r="91" spans="2:6" s="2" customFormat="1" ht="12.75">
      <c r="B91" s="53" t="s">
        <v>125</v>
      </c>
      <c r="C91" s="28">
        <f>8.19977087513425+0.02</f>
        <v>8.21977087513425</v>
      </c>
      <c r="D91" s="40"/>
      <c r="F91" s="54"/>
    </row>
    <row r="92" spans="2:6" s="2" customFormat="1" ht="12.75">
      <c r="B92" s="53" t="s">
        <v>141</v>
      </c>
      <c r="C92" s="28">
        <v>0.24153326575342465</v>
      </c>
      <c r="D92" s="40"/>
      <c r="F92" s="54"/>
    </row>
    <row r="93" spans="2:5" s="2" customFormat="1" ht="12.75">
      <c r="B93" s="53" t="s">
        <v>142</v>
      </c>
      <c r="C93" s="28">
        <v>0.6531593692602738</v>
      </c>
      <c r="D93" s="59"/>
      <c r="E93" s="15"/>
    </row>
    <row r="94" spans="2:4" s="2" customFormat="1" ht="12.75">
      <c r="B94" s="53" t="s">
        <v>143</v>
      </c>
      <c r="C94" s="28">
        <v>1.8976330620821928</v>
      </c>
      <c r="D94" s="40"/>
    </row>
    <row r="95" spans="2:4" s="2" customFormat="1" ht="12.75">
      <c r="B95" s="53" t="s">
        <v>144</v>
      </c>
      <c r="C95" s="28">
        <v>1.300128276328767</v>
      </c>
      <c r="D95" s="40"/>
    </row>
    <row r="96" spans="2:4" s="2" customFormat="1" ht="12.75">
      <c r="B96" s="53" t="s">
        <v>145</v>
      </c>
      <c r="C96" s="28">
        <v>0.026719645561643836</v>
      </c>
      <c r="D96" s="40"/>
    </row>
    <row r="97" spans="2:4" s="2" customFormat="1" ht="12.75">
      <c r="B97" s="52"/>
      <c r="C97" s="28"/>
      <c r="D97" s="40"/>
    </row>
    <row r="98" spans="2:4" s="2" customFormat="1" ht="12.75">
      <c r="B98" s="3" t="s">
        <v>19</v>
      </c>
      <c r="C98" s="18">
        <f>C67+C62+C59+C39+C33+C27</f>
        <v>1093.8990219993566</v>
      </c>
      <c r="D98" s="40"/>
    </row>
    <row r="99" spans="2:4" s="2" customFormat="1" ht="12.75">
      <c r="B99" s="3" t="s">
        <v>105</v>
      </c>
      <c r="C99" s="18">
        <f>'סך התשלומים ששולמו בגין כל סוג'!D37</f>
        <v>614103</v>
      </c>
      <c r="D99" s="40"/>
    </row>
    <row r="100" spans="2:4" s="2" customFormat="1" ht="12.75">
      <c r="B100" s="6"/>
      <c r="D100" s="40"/>
    </row>
    <row r="101" spans="2:4" s="2" customFormat="1" ht="12.75">
      <c r="B101" s="27"/>
      <c r="D101" s="40"/>
    </row>
    <row r="102" s="2" customFormat="1" ht="12.75">
      <c r="D102" s="40"/>
    </row>
    <row r="103" spans="2:4" s="2" customFormat="1" ht="12.75">
      <c r="B103" s="6"/>
      <c r="D103" s="40"/>
    </row>
    <row r="104" spans="2:4" s="2" customFormat="1" ht="12.75">
      <c r="B104" s="6"/>
      <c r="D104" s="40"/>
    </row>
    <row r="105" spans="2:4" s="2" customFormat="1" ht="12.75">
      <c r="B105" s="6"/>
      <c r="D105" s="40"/>
    </row>
    <row r="106" spans="2:4" s="2" customFormat="1" ht="12.75">
      <c r="B106" s="27"/>
      <c r="D106" s="40"/>
    </row>
    <row r="107" s="2" customFormat="1" ht="12.75">
      <c r="D107" s="40"/>
    </row>
    <row r="108" spans="2:4" s="2" customFormat="1" ht="12.75">
      <c r="B108" s="6"/>
      <c r="D108" s="40"/>
    </row>
    <row r="109" spans="2:4" s="2" customFormat="1" ht="12.75">
      <c r="B109" s="6"/>
      <c r="D109" s="40"/>
    </row>
    <row r="110" spans="2:4" s="2" customFormat="1" ht="12.75">
      <c r="B110" s="6"/>
      <c r="D110" s="40"/>
    </row>
    <row r="111" spans="2:4" s="2" customFormat="1" ht="12.75">
      <c r="B111" s="27"/>
      <c r="D111" s="40"/>
    </row>
    <row r="112" s="2" customFormat="1" ht="12.75">
      <c r="D112" s="40"/>
    </row>
    <row r="113" spans="2:4" s="2" customFormat="1" ht="12.75">
      <c r="B113" s="6"/>
      <c r="D113" s="40"/>
    </row>
    <row r="114" spans="2:4" s="2" customFormat="1" ht="12.75">
      <c r="B114" s="6"/>
      <c r="D114" s="40"/>
    </row>
    <row r="115" spans="2:4" s="2" customFormat="1" ht="12.75">
      <c r="B115" s="6"/>
      <c r="D115" s="40"/>
    </row>
    <row r="116" spans="2:4" s="2" customFormat="1" ht="12.75">
      <c r="B116" s="27"/>
      <c r="D116" s="40"/>
    </row>
    <row r="117" s="2" customFormat="1" ht="12.75">
      <c r="D117" s="40"/>
    </row>
    <row r="118" spans="2:4" s="2" customFormat="1" ht="12.75">
      <c r="B118" s="6"/>
      <c r="D118" s="40"/>
    </row>
    <row r="119" spans="2:4" s="2" customFormat="1" ht="12.75">
      <c r="B119" s="6"/>
      <c r="D119" s="40"/>
    </row>
    <row r="120" spans="2:4" s="2" customFormat="1" ht="12.75">
      <c r="B120" s="6"/>
      <c r="D120" s="40"/>
    </row>
    <row r="121" spans="2:4" s="2" customFormat="1" ht="12.75">
      <c r="B121" s="27"/>
      <c r="D121" s="40"/>
    </row>
    <row r="122" s="2" customFormat="1" ht="12.75">
      <c r="D122" s="40"/>
    </row>
    <row r="123" spans="2:4" s="2" customFormat="1" ht="12.75">
      <c r="B123" s="6"/>
      <c r="D123" s="40"/>
    </row>
    <row r="124" spans="2:4" s="2" customFormat="1" ht="12.75">
      <c r="B124" s="6"/>
      <c r="D124" s="40"/>
    </row>
    <row r="125" spans="2:4" s="2" customFormat="1" ht="12.75">
      <c r="B125" s="6"/>
      <c r="D125" s="40"/>
    </row>
    <row r="126" spans="2:4" s="2" customFormat="1" ht="12.75">
      <c r="B126" s="27"/>
      <c r="D126" s="40"/>
    </row>
    <row r="127" s="2" customFormat="1" ht="12.75">
      <c r="D127" s="40"/>
    </row>
    <row r="128" spans="2:4" s="2" customFormat="1" ht="12.75">
      <c r="B128" s="6"/>
      <c r="D128" s="40"/>
    </row>
    <row r="129" spans="2:4" s="2" customFormat="1" ht="12.75">
      <c r="B129" s="6"/>
      <c r="D129" s="40"/>
    </row>
    <row r="130" spans="2:4" s="2" customFormat="1" ht="12.75">
      <c r="B130" s="6"/>
      <c r="D130" s="40"/>
    </row>
    <row r="131" spans="2:4" s="2" customFormat="1" ht="12.75">
      <c r="B131" s="27"/>
      <c r="D131" s="40"/>
    </row>
    <row r="132" s="2" customFormat="1" ht="12.75">
      <c r="D132" s="40"/>
    </row>
    <row r="133" spans="2:4" s="2" customFormat="1" ht="12.75">
      <c r="B133" s="6"/>
      <c r="D133" s="40"/>
    </row>
    <row r="134" spans="2:4" s="2" customFormat="1" ht="12.75">
      <c r="B134" s="6"/>
      <c r="D134" s="40"/>
    </row>
    <row r="135" spans="2:4" s="2" customFormat="1" ht="12.75">
      <c r="B135" s="6"/>
      <c r="D135" s="40"/>
    </row>
    <row r="136" spans="2:4" s="2" customFormat="1" ht="12.75">
      <c r="B136" s="27"/>
      <c r="D136" s="40"/>
    </row>
    <row r="137" s="2" customFormat="1" ht="12.75">
      <c r="D137" s="40"/>
    </row>
    <row r="138" spans="2:4" s="2" customFormat="1" ht="12.75">
      <c r="B138" s="6"/>
      <c r="D138" s="40"/>
    </row>
    <row r="139" spans="2:4" s="2" customFormat="1" ht="12.75">
      <c r="B139" s="6"/>
      <c r="D139" s="40"/>
    </row>
    <row r="140" spans="2:4" s="2" customFormat="1" ht="12.75">
      <c r="B140" s="6"/>
      <c r="D140" s="40"/>
    </row>
    <row r="141" spans="2:4" s="2" customFormat="1" ht="12.75">
      <c r="B141" s="27"/>
      <c r="D141" s="40"/>
    </row>
    <row r="142" s="2" customFormat="1" ht="12.75">
      <c r="D142" s="40"/>
    </row>
    <row r="143" spans="2:4" s="2" customFormat="1" ht="12.75">
      <c r="B143" s="6"/>
      <c r="D143" s="40"/>
    </row>
    <row r="144" spans="2:4" s="2" customFormat="1" ht="12.75">
      <c r="B144" s="6"/>
      <c r="D144" s="40"/>
    </row>
    <row r="145" spans="2:4" s="2" customFormat="1" ht="12.75">
      <c r="B145" s="6"/>
      <c r="D145" s="40"/>
    </row>
    <row r="146" spans="2:4" s="2" customFormat="1" ht="12.75">
      <c r="B146" s="27"/>
      <c r="D146" s="40"/>
    </row>
    <row r="147" s="2" customFormat="1" ht="12.75">
      <c r="D147" s="40"/>
    </row>
    <row r="148" spans="2:4" s="2" customFormat="1" ht="12.75">
      <c r="B148" s="6"/>
      <c r="D148" s="40"/>
    </row>
    <row r="149" spans="2:4" s="2" customFormat="1" ht="12.75">
      <c r="B149" s="6"/>
      <c r="D149" s="40"/>
    </row>
    <row r="150" spans="2:4" s="2" customFormat="1" ht="12.75">
      <c r="B150" s="6"/>
      <c r="D150" s="40"/>
    </row>
    <row r="151" spans="2:4" s="2" customFormat="1" ht="12.75">
      <c r="B151" s="27"/>
      <c r="D151" s="40"/>
    </row>
    <row r="152" s="2" customFormat="1" ht="12.75">
      <c r="D152" s="40"/>
    </row>
    <row r="153" spans="2:4" s="2" customFormat="1" ht="12.75">
      <c r="B153" s="6"/>
      <c r="D153" s="40"/>
    </row>
    <row r="154" spans="2:4" s="2" customFormat="1" ht="12.75">
      <c r="B154" s="6"/>
      <c r="D154" s="40"/>
    </row>
    <row r="155" spans="2:4" s="2" customFormat="1" ht="12.75">
      <c r="B155" s="6"/>
      <c r="D155" s="40"/>
    </row>
    <row r="156" spans="2:4" s="2" customFormat="1" ht="12.75">
      <c r="B156" s="27"/>
      <c r="D156" s="40"/>
    </row>
    <row r="157" s="2" customFormat="1" ht="12.75">
      <c r="D157" s="40"/>
    </row>
    <row r="158" spans="2:4" s="2" customFormat="1" ht="12.75">
      <c r="B158" s="6"/>
      <c r="D158" s="40"/>
    </row>
    <row r="159" spans="2:4" s="2" customFormat="1" ht="12.75">
      <c r="B159" s="6"/>
      <c r="D159" s="40"/>
    </row>
    <row r="160" spans="2:4" s="2" customFormat="1" ht="12.75">
      <c r="B160" s="6"/>
      <c r="D160" s="40"/>
    </row>
    <row r="161" spans="2:4" s="2" customFormat="1" ht="12.75">
      <c r="B161" s="27"/>
      <c r="D161" s="40"/>
    </row>
    <row r="162" s="2" customFormat="1" ht="12.75">
      <c r="D162" s="40"/>
    </row>
    <row r="163" spans="2:4" s="2" customFormat="1" ht="12.75">
      <c r="B163" s="6"/>
      <c r="D163" s="40"/>
    </row>
    <row r="164" spans="2:4" s="2" customFormat="1" ht="12.75">
      <c r="B164" s="6"/>
      <c r="D164" s="40"/>
    </row>
    <row r="165" spans="2:4" s="2" customFormat="1" ht="12.75">
      <c r="B165" s="6"/>
      <c r="D165" s="40"/>
    </row>
    <row r="166" spans="2:4" s="2" customFormat="1" ht="12.75">
      <c r="B166" s="27"/>
      <c r="D166" s="40"/>
    </row>
    <row r="167" s="2" customFormat="1" ht="12.75">
      <c r="D167" s="40"/>
    </row>
    <row r="168" spans="2:4" s="2" customFormat="1" ht="12.75">
      <c r="B168" s="6"/>
      <c r="D168" s="40"/>
    </row>
    <row r="169" spans="2:4" s="2" customFormat="1" ht="12.75">
      <c r="B169" s="6"/>
      <c r="D169" s="40"/>
    </row>
    <row r="170" spans="2:4" s="2" customFormat="1" ht="12.75">
      <c r="B170" s="6"/>
      <c r="D170" s="40"/>
    </row>
    <row r="171" spans="2:4" s="2" customFormat="1" ht="12.75">
      <c r="B171" s="27"/>
      <c r="D171" s="40"/>
    </row>
    <row r="172" s="2" customFormat="1" ht="12.75">
      <c r="D172" s="40"/>
    </row>
    <row r="173" spans="2:4" s="2" customFormat="1" ht="12.75">
      <c r="B173" s="6"/>
      <c r="D173" s="40"/>
    </row>
    <row r="174" spans="2:4" s="2" customFormat="1" ht="12.75">
      <c r="B174" s="6"/>
      <c r="D174" s="40"/>
    </row>
    <row r="175" spans="2:4" s="2" customFormat="1" ht="12.75">
      <c r="B175" s="6"/>
      <c r="D175" s="40"/>
    </row>
    <row r="176" spans="2:4" s="2" customFormat="1" ht="12.75">
      <c r="B176" s="27"/>
      <c r="D176" s="40"/>
    </row>
    <row r="177" s="2" customFormat="1" ht="12.75">
      <c r="D177" s="40"/>
    </row>
    <row r="178" spans="2:4" s="2" customFormat="1" ht="12.75">
      <c r="B178" s="6"/>
      <c r="D178" s="40"/>
    </row>
    <row r="179" spans="2:4" s="2" customFormat="1" ht="12.75">
      <c r="B179" s="6"/>
      <c r="D179" s="40"/>
    </row>
    <row r="180" spans="2:4" s="2" customFormat="1" ht="12.75">
      <c r="B180" s="6"/>
      <c r="D180" s="40"/>
    </row>
    <row r="181" spans="2:4" s="2" customFormat="1" ht="12.75">
      <c r="B181" s="27"/>
      <c r="D181" s="40"/>
    </row>
    <row r="182" s="2" customFormat="1" ht="12.75">
      <c r="D182" s="40"/>
    </row>
    <row r="183" spans="2:4" s="2" customFormat="1" ht="12.75">
      <c r="B183" s="6"/>
      <c r="D183" s="40"/>
    </row>
    <row r="184" spans="2:4" s="2" customFormat="1" ht="12.75">
      <c r="B184" s="6"/>
      <c r="D184" s="40"/>
    </row>
    <row r="185" spans="2:4" s="2" customFormat="1" ht="12.75">
      <c r="B185" s="6"/>
      <c r="D185" s="40"/>
    </row>
    <row r="186" spans="2:4" s="2" customFormat="1" ht="12.75">
      <c r="B186" s="27"/>
      <c r="D186" s="40"/>
    </row>
    <row r="187" s="2" customFormat="1" ht="12.75">
      <c r="D187" s="40"/>
    </row>
    <row r="188" spans="2:4" s="2" customFormat="1" ht="12.75">
      <c r="B188" s="6"/>
      <c r="D188" s="40"/>
    </row>
    <row r="189" spans="2:4" s="2" customFormat="1" ht="12.75">
      <c r="B189" s="6"/>
      <c r="D189" s="40"/>
    </row>
    <row r="190" spans="2:4" s="2" customFormat="1" ht="12.75">
      <c r="B190" s="6"/>
      <c r="D190" s="40"/>
    </row>
    <row r="191" spans="2:4" s="2" customFormat="1" ht="12.75">
      <c r="B191" s="27"/>
      <c r="D191" s="40"/>
    </row>
    <row r="192" s="2" customFormat="1" ht="12.75">
      <c r="D192" s="40"/>
    </row>
    <row r="193" spans="2:4" s="2" customFormat="1" ht="12.75">
      <c r="B193" s="6"/>
      <c r="D193" s="40"/>
    </row>
    <row r="194" spans="2:4" s="2" customFormat="1" ht="12.75">
      <c r="B194" s="6"/>
      <c r="D194" s="40"/>
    </row>
    <row r="195" spans="2:4" s="2" customFormat="1" ht="12.75">
      <c r="B195" s="6"/>
      <c r="D195" s="40"/>
    </row>
    <row r="196" spans="2:4" s="2" customFormat="1" ht="12.75">
      <c r="B196" s="27"/>
      <c r="D196" s="40"/>
    </row>
    <row r="197" s="2" customFormat="1" ht="12.75">
      <c r="D197" s="40"/>
    </row>
    <row r="198" spans="2:4" s="2" customFormat="1" ht="12.75">
      <c r="B198" s="6"/>
      <c r="D198" s="40"/>
    </row>
    <row r="199" spans="2:4" s="2" customFormat="1" ht="12.75">
      <c r="B199" s="6"/>
      <c r="D199" s="40"/>
    </row>
    <row r="200" spans="2:4" s="2" customFormat="1" ht="12.75">
      <c r="B200" s="6"/>
      <c r="D200" s="40"/>
    </row>
    <row r="201" spans="2:4" s="2" customFormat="1" ht="12.75">
      <c r="B201" s="27"/>
      <c r="D201" s="40"/>
    </row>
    <row r="202" s="2" customFormat="1" ht="12.75">
      <c r="D202" s="40"/>
    </row>
    <row r="203" spans="2:4" s="2" customFormat="1" ht="12.75">
      <c r="B203" s="6"/>
      <c r="D203" s="40"/>
    </row>
    <row r="204" spans="2:4" s="2" customFormat="1" ht="12.75">
      <c r="B204" s="6"/>
      <c r="D204" s="40"/>
    </row>
    <row r="205" spans="2:4" s="2" customFormat="1" ht="12.75">
      <c r="B205" s="6"/>
      <c r="D205" s="40"/>
    </row>
    <row r="206" spans="2:4" s="2" customFormat="1" ht="12.75">
      <c r="B206" s="27"/>
      <c r="D206" s="40"/>
    </row>
    <row r="207" s="2" customFormat="1" ht="12.75">
      <c r="D207" s="40"/>
    </row>
    <row r="208" spans="2:4" s="2" customFormat="1" ht="12.75">
      <c r="B208" s="6"/>
      <c r="D208" s="40"/>
    </row>
    <row r="209" spans="2:4" s="2" customFormat="1" ht="12.75">
      <c r="B209" s="6"/>
      <c r="D209" s="40"/>
    </row>
    <row r="210" spans="2:4" s="2" customFormat="1" ht="12.75">
      <c r="B210" s="6"/>
      <c r="D210" s="40"/>
    </row>
    <row r="211" spans="2:4" s="2" customFormat="1" ht="12.75">
      <c r="B211" s="27"/>
      <c r="D211" s="40"/>
    </row>
    <row r="212" s="2" customFormat="1" ht="12.75">
      <c r="D212" s="40"/>
    </row>
    <row r="213" spans="2:4" s="2" customFormat="1" ht="12.75">
      <c r="B213" s="6"/>
      <c r="D213" s="40"/>
    </row>
    <row r="214" spans="2:4" s="2" customFormat="1" ht="12.75">
      <c r="B214" s="6"/>
      <c r="D214" s="40"/>
    </row>
    <row r="215" spans="2:4" s="2" customFormat="1" ht="12.75">
      <c r="B215" s="6"/>
      <c r="D215" s="40"/>
    </row>
    <row r="216" spans="2:4" s="2" customFormat="1" ht="12.75">
      <c r="B216" s="27"/>
      <c r="D216" s="40"/>
    </row>
    <row r="217" s="2" customFormat="1" ht="12.75">
      <c r="D217" s="40"/>
    </row>
    <row r="218" spans="2:4" s="2" customFormat="1" ht="12.75">
      <c r="B218" s="6"/>
      <c r="D218" s="40"/>
    </row>
    <row r="219" spans="2:4" s="2" customFormat="1" ht="12.75">
      <c r="B219" s="6"/>
      <c r="D219" s="40"/>
    </row>
    <row r="220" spans="2:4" s="2" customFormat="1" ht="12.75">
      <c r="B220" s="6"/>
      <c r="D220" s="40"/>
    </row>
    <row r="221" spans="2:4" s="2" customFormat="1" ht="12.75">
      <c r="B221" s="27"/>
      <c r="D221" s="40"/>
    </row>
    <row r="222" s="2" customFormat="1" ht="12.75">
      <c r="D222" s="40"/>
    </row>
    <row r="223" spans="2:4" s="2" customFormat="1" ht="12.75">
      <c r="B223" s="6"/>
      <c r="D223" s="40"/>
    </row>
    <row r="224" spans="2:4" s="2" customFormat="1" ht="12.75">
      <c r="B224" s="6"/>
      <c r="D224" s="40"/>
    </row>
    <row r="225" spans="2:4" s="2" customFormat="1" ht="12.75">
      <c r="B225" s="6"/>
      <c r="D225" s="40"/>
    </row>
    <row r="226" spans="2:4" s="2" customFormat="1" ht="12.75">
      <c r="B226" s="27"/>
      <c r="D226" s="40"/>
    </row>
    <row r="227" s="2" customFormat="1" ht="12.75">
      <c r="D227" s="40"/>
    </row>
    <row r="228" spans="2:4" s="2" customFormat="1" ht="12.75">
      <c r="B228" s="6"/>
      <c r="D228" s="40"/>
    </row>
    <row r="229" spans="2:4" s="2" customFormat="1" ht="12.75">
      <c r="B229" s="6"/>
      <c r="D229" s="40"/>
    </row>
    <row r="230" spans="2:4" s="2" customFormat="1" ht="12.75">
      <c r="B230" s="6"/>
      <c r="D230" s="40"/>
    </row>
    <row r="231" spans="2:4" s="2" customFormat="1" ht="12.75">
      <c r="B231" s="27"/>
      <c r="D231" s="40"/>
    </row>
    <row r="232" s="2" customFormat="1" ht="12.75">
      <c r="D232" s="40"/>
    </row>
    <row r="233" spans="2:4" s="2" customFormat="1" ht="12.75">
      <c r="B233" s="6"/>
      <c r="D233" s="40"/>
    </row>
    <row r="234" spans="2:4" s="2" customFormat="1" ht="12.75">
      <c r="B234" s="6"/>
      <c r="D234" s="40"/>
    </row>
    <row r="235" spans="2:4" s="2" customFormat="1" ht="12.75">
      <c r="B235" s="6"/>
      <c r="D235" s="40"/>
    </row>
    <row r="236" spans="2:4" s="2" customFormat="1" ht="12.75">
      <c r="B236" s="27"/>
      <c r="D236" s="40"/>
    </row>
    <row r="237" s="2" customFormat="1" ht="12.75">
      <c r="D237" s="40"/>
    </row>
    <row r="238" spans="2:4" s="2" customFormat="1" ht="12.75">
      <c r="B238" s="6"/>
      <c r="D238" s="40"/>
    </row>
    <row r="239" spans="2:4" s="2" customFormat="1" ht="12.75">
      <c r="B239" s="6"/>
      <c r="D239" s="40"/>
    </row>
    <row r="240" s="2" customFormat="1" ht="12.75">
      <c r="D240" s="40"/>
    </row>
    <row r="241" spans="2:4" s="2" customFormat="1" ht="12.75">
      <c r="B241" s="26"/>
      <c r="D241" s="40"/>
    </row>
    <row r="242" spans="2:4" s="2" customFormat="1" ht="12.75">
      <c r="B242" s="6"/>
      <c r="D242" s="40"/>
    </row>
    <row r="243" spans="2:4" s="2" customFormat="1" ht="12.75">
      <c r="B243" s="6"/>
      <c r="D243" s="40"/>
    </row>
    <row r="244" spans="2:4" s="2" customFormat="1" ht="12.75">
      <c r="B244" s="27"/>
      <c r="D244" s="40"/>
    </row>
    <row r="245" s="2" customFormat="1" ht="12.75">
      <c r="D245" s="40"/>
    </row>
    <row r="246" spans="2:4" s="2" customFormat="1" ht="12.75">
      <c r="B246" s="6"/>
      <c r="D246" s="40"/>
    </row>
    <row r="247" spans="2:4" s="2" customFormat="1" ht="12.75">
      <c r="B247" s="6"/>
      <c r="D247" s="40"/>
    </row>
    <row r="248" s="2" customFormat="1" ht="12.75">
      <c r="D248" s="40"/>
    </row>
    <row r="249" spans="2:4" s="2" customFormat="1" ht="12.75">
      <c r="B249" s="26"/>
      <c r="D249" s="40"/>
    </row>
    <row r="250" spans="2:4" s="2" customFormat="1" ht="12.75">
      <c r="B250" s="6"/>
      <c r="D250" s="40"/>
    </row>
    <row r="251" spans="2:4" s="2" customFormat="1" ht="12.75">
      <c r="B251" s="6"/>
      <c r="D251" s="40"/>
    </row>
    <row r="252" spans="2:4" s="2" customFormat="1" ht="12.75">
      <c r="B252" s="27"/>
      <c r="D252" s="40"/>
    </row>
    <row r="253" s="2" customFormat="1" ht="12.75">
      <c r="D253" s="40"/>
    </row>
    <row r="254" spans="2:4" s="2" customFormat="1" ht="12.75">
      <c r="B254" s="6"/>
      <c r="D254" s="40"/>
    </row>
    <row r="255" spans="2:4" s="2" customFormat="1" ht="12.75">
      <c r="B255" s="6"/>
      <c r="D255" s="40"/>
    </row>
    <row r="256" s="2" customFormat="1" ht="12.75">
      <c r="D256" s="40"/>
    </row>
    <row r="257" spans="2:4" s="2" customFormat="1" ht="12.75">
      <c r="B257" s="26"/>
      <c r="D257" s="40"/>
    </row>
    <row r="258" spans="2:4" s="2" customFormat="1" ht="12.75">
      <c r="B258" s="6"/>
      <c r="D258" s="40"/>
    </row>
    <row r="259" spans="2:4" s="2" customFormat="1" ht="12.75">
      <c r="B259" s="6"/>
      <c r="D259" s="40"/>
    </row>
    <row r="260" spans="2:4" s="2" customFormat="1" ht="12.75">
      <c r="B260" s="27"/>
      <c r="D260" s="40"/>
    </row>
    <row r="261" s="2" customFormat="1" ht="12.75">
      <c r="D261" s="40"/>
    </row>
    <row r="262" spans="2:4" s="2" customFormat="1" ht="12.75">
      <c r="B262" s="6"/>
      <c r="D262" s="40"/>
    </row>
    <row r="263" spans="2:4" s="2" customFormat="1" ht="12.75">
      <c r="B263" s="6"/>
      <c r="D263" s="40"/>
    </row>
    <row r="264" s="2" customFormat="1" ht="12.75">
      <c r="D264" s="40"/>
    </row>
    <row r="265" spans="2:4" s="2" customFormat="1" ht="12.75">
      <c r="B265" s="26"/>
      <c r="D265" s="40"/>
    </row>
    <row r="266" spans="2:4" s="2" customFormat="1" ht="12.75">
      <c r="B266" s="6"/>
      <c r="D266" s="40"/>
    </row>
    <row r="267" spans="2:4" s="2" customFormat="1" ht="12.75">
      <c r="B267" s="6"/>
      <c r="D267" s="40"/>
    </row>
    <row r="268" spans="2:4" s="2" customFormat="1" ht="12.75">
      <c r="B268" s="27"/>
      <c r="D268" s="40"/>
    </row>
    <row r="269" s="2" customFormat="1" ht="12.75">
      <c r="D269" s="40"/>
    </row>
    <row r="270" spans="2:4" s="2" customFormat="1" ht="12.75">
      <c r="B270" s="6"/>
      <c r="D270" s="40"/>
    </row>
    <row r="271" spans="2:4" s="2" customFormat="1" ht="12.75">
      <c r="B271" s="6"/>
      <c r="D271" s="40"/>
    </row>
    <row r="272" s="2" customFormat="1" ht="12.75">
      <c r="D272" s="40"/>
    </row>
    <row r="273" spans="2:4" s="2" customFormat="1" ht="12.75">
      <c r="B273" s="26"/>
      <c r="D273" s="40"/>
    </row>
    <row r="274" spans="2:4" s="2" customFormat="1" ht="12.75">
      <c r="B274" s="6"/>
      <c r="D274" s="40"/>
    </row>
    <row r="275" spans="2:4" s="2" customFormat="1" ht="12.75">
      <c r="B275" s="6"/>
      <c r="D275" s="40"/>
    </row>
    <row r="276" spans="2:4" s="2" customFormat="1" ht="12.75">
      <c r="B276" s="27"/>
      <c r="D276" s="40"/>
    </row>
    <row r="277" s="2" customFormat="1" ht="12.75">
      <c r="D277" s="40"/>
    </row>
    <row r="278" spans="2:4" s="2" customFormat="1" ht="12.75">
      <c r="B278" s="6"/>
      <c r="D278" s="40"/>
    </row>
    <row r="279" spans="2:4" s="2" customFormat="1" ht="12.75">
      <c r="B279" s="6"/>
      <c r="D279" s="40"/>
    </row>
    <row r="280" s="2" customFormat="1" ht="12.75">
      <c r="D280" s="40"/>
    </row>
    <row r="281" spans="2:4" s="2" customFormat="1" ht="12.75">
      <c r="B281" s="26"/>
      <c r="D281" s="40"/>
    </row>
    <row r="282" spans="2:4" s="2" customFormat="1" ht="12.75">
      <c r="B282" s="6"/>
      <c r="D282" s="40"/>
    </row>
    <row r="283" spans="2:4" s="2" customFormat="1" ht="12.75">
      <c r="B283" s="6"/>
      <c r="D283" s="40"/>
    </row>
    <row r="284" spans="2:4" s="2" customFormat="1" ht="12.75">
      <c r="B284" s="27"/>
      <c r="D284" s="40"/>
    </row>
    <row r="285" s="2" customFormat="1" ht="12.75">
      <c r="D285" s="40"/>
    </row>
    <row r="286" spans="2:4" s="2" customFormat="1" ht="12.75">
      <c r="B286" s="6"/>
      <c r="D286" s="40"/>
    </row>
    <row r="287" spans="2:4" s="2" customFormat="1" ht="12.75">
      <c r="B287" s="6"/>
      <c r="D287" s="40"/>
    </row>
    <row r="288" s="2" customFormat="1" ht="12.75">
      <c r="D288" s="40"/>
    </row>
    <row r="289" spans="2:4" s="2" customFormat="1" ht="12.75">
      <c r="B289" s="26"/>
      <c r="D289" s="40"/>
    </row>
    <row r="290" spans="2:4" s="2" customFormat="1" ht="12.75">
      <c r="B290" s="6"/>
      <c r="D290" s="40"/>
    </row>
    <row r="291" spans="2:4" s="2" customFormat="1" ht="12.75">
      <c r="B291" s="6"/>
      <c r="D291" s="40"/>
    </row>
    <row r="292" spans="2:4" s="2" customFormat="1" ht="12.75">
      <c r="B292" s="27"/>
      <c r="D292" s="40"/>
    </row>
    <row r="293" s="2" customFormat="1" ht="12.75">
      <c r="D293" s="40"/>
    </row>
    <row r="294" spans="2:4" s="2" customFormat="1" ht="12.75">
      <c r="B294" s="6"/>
      <c r="D294" s="40"/>
    </row>
    <row r="295" spans="2:4" s="2" customFormat="1" ht="12.75">
      <c r="B295" s="6"/>
      <c r="D295" s="40"/>
    </row>
    <row r="296" s="2" customFormat="1" ht="12.75">
      <c r="D296" s="40"/>
    </row>
    <row r="297" spans="2:4" s="2" customFormat="1" ht="12.75">
      <c r="B297" s="26"/>
      <c r="D297" s="40"/>
    </row>
    <row r="298" spans="2:4" s="2" customFormat="1" ht="12.75">
      <c r="B298" s="6"/>
      <c r="D298" s="40"/>
    </row>
    <row r="299" spans="2:4" s="2" customFormat="1" ht="12.75">
      <c r="B299" s="6"/>
      <c r="D299" s="40"/>
    </row>
    <row r="300" spans="2:4" s="2" customFormat="1" ht="12.75">
      <c r="B300" s="27"/>
      <c r="D300" s="40"/>
    </row>
    <row r="301" s="2" customFormat="1" ht="12.75">
      <c r="D301" s="40"/>
    </row>
    <row r="302" spans="2:4" s="2" customFormat="1" ht="12.75">
      <c r="B302" s="6"/>
      <c r="D302" s="40"/>
    </row>
    <row r="303" spans="2:4" s="2" customFormat="1" ht="12.75">
      <c r="B303" s="6"/>
      <c r="D303" s="40"/>
    </row>
    <row r="304" s="2" customFormat="1" ht="12.75">
      <c r="D304" s="40"/>
    </row>
    <row r="305" spans="2:4" s="2" customFormat="1" ht="12.75">
      <c r="B305" s="26"/>
      <c r="D305" s="40"/>
    </row>
    <row r="306" spans="2:4" s="2" customFormat="1" ht="12.75">
      <c r="B306" s="6"/>
      <c r="D306" s="40"/>
    </row>
    <row r="307" spans="2:4" s="2" customFormat="1" ht="12.75">
      <c r="B307" s="6"/>
      <c r="D307" s="40"/>
    </row>
    <row r="308" spans="2:4" s="2" customFormat="1" ht="12.75">
      <c r="B308" s="27"/>
      <c r="D308" s="40"/>
    </row>
    <row r="309" s="2" customFormat="1" ht="12.75">
      <c r="D309" s="40"/>
    </row>
    <row r="310" spans="2:4" s="2" customFormat="1" ht="12.75">
      <c r="B310" s="6"/>
      <c r="D310" s="40"/>
    </row>
    <row r="311" spans="2:4" s="2" customFormat="1" ht="12.75">
      <c r="B311" s="6"/>
      <c r="D311" s="40"/>
    </row>
    <row r="312" s="2" customFormat="1" ht="12.75">
      <c r="D312" s="40"/>
    </row>
    <row r="313" spans="2:4" s="2" customFormat="1" ht="12.75">
      <c r="B313" s="26"/>
      <c r="D313" s="40"/>
    </row>
    <row r="314" spans="2:4" s="2" customFormat="1" ht="12.75">
      <c r="B314" s="6"/>
      <c r="D314" s="40"/>
    </row>
    <row r="315" spans="2:4" s="2" customFormat="1" ht="12.75">
      <c r="B315" s="6"/>
      <c r="D315" s="40"/>
    </row>
    <row r="316" spans="2:4" s="2" customFormat="1" ht="12.75">
      <c r="B316" s="27"/>
      <c r="D316" s="40"/>
    </row>
    <row r="317" s="2" customFormat="1" ht="12.75">
      <c r="D317" s="40"/>
    </row>
    <row r="318" spans="2:4" s="2" customFormat="1" ht="12.75">
      <c r="B318" s="6"/>
      <c r="D318" s="40"/>
    </row>
    <row r="319" spans="2:4" s="2" customFormat="1" ht="12.75">
      <c r="B319" s="6"/>
      <c r="D319" s="40"/>
    </row>
    <row r="320" s="2" customFormat="1" ht="12.75">
      <c r="D320" s="40"/>
    </row>
    <row r="321" spans="2:4" s="2" customFormat="1" ht="12.75">
      <c r="B321" s="26"/>
      <c r="D321" s="40"/>
    </row>
    <row r="322" spans="2:4" s="2" customFormat="1" ht="12.75">
      <c r="B322" s="6"/>
      <c r="D322" s="40"/>
    </row>
    <row r="323" spans="2:4" s="2" customFormat="1" ht="12.75">
      <c r="B323" s="6"/>
      <c r="D323" s="40"/>
    </row>
    <row r="324" spans="2:4" s="2" customFormat="1" ht="12.75">
      <c r="B324" s="27"/>
      <c r="D324" s="40"/>
    </row>
    <row r="325" s="2" customFormat="1" ht="12.75">
      <c r="D325" s="40"/>
    </row>
    <row r="326" spans="2:4" s="2" customFormat="1" ht="12.75">
      <c r="B326" s="6"/>
      <c r="D326" s="40"/>
    </row>
    <row r="327" spans="2:4" s="2" customFormat="1" ht="12.75">
      <c r="B327" s="6"/>
      <c r="D327" s="40"/>
    </row>
    <row r="328" s="2" customFormat="1" ht="12.75">
      <c r="D328" s="40"/>
    </row>
    <row r="329" spans="2:4" s="2" customFormat="1" ht="12.75">
      <c r="B329" s="26"/>
      <c r="D329" s="40"/>
    </row>
    <row r="330" spans="2:4" s="2" customFormat="1" ht="12.75">
      <c r="B330" s="6"/>
      <c r="D330" s="40"/>
    </row>
    <row r="331" spans="2:4" s="2" customFormat="1" ht="12.75">
      <c r="B331" s="6"/>
      <c r="D331" s="40"/>
    </row>
    <row r="332" spans="2:4" s="2" customFormat="1" ht="12.75">
      <c r="B332" s="27"/>
      <c r="D332" s="40"/>
    </row>
    <row r="333" s="2" customFormat="1" ht="12.75">
      <c r="D333" s="40"/>
    </row>
    <row r="334" spans="2:4" s="2" customFormat="1" ht="12.75">
      <c r="B334" s="6"/>
      <c r="D334" s="40"/>
    </row>
    <row r="335" spans="2:4" s="2" customFormat="1" ht="12.75">
      <c r="B335" s="6"/>
      <c r="D335" s="40"/>
    </row>
    <row r="336" s="2" customFormat="1" ht="12.75">
      <c r="D336" s="40"/>
    </row>
    <row r="337" spans="2:4" s="2" customFormat="1" ht="12.75">
      <c r="B337" s="26"/>
      <c r="D337" s="40"/>
    </row>
    <row r="338" spans="2:4" s="2" customFormat="1" ht="12.75">
      <c r="B338" s="6"/>
      <c r="D338" s="40"/>
    </row>
    <row r="339" spans="2:4" s="2" customFormat="1" ht="12.75">
      <c r="B339" s="6"/>
      <c r="D339" s="40"/>
    </row>
    <row r="340" spans="2:4" s="2" customFormat="1" ht="12.75">
      <c r="B340" s="27"/>
      <c r="D340" s="40"/>
    </row>
    <row r="341" s="2" customFormat="1" ht="12.75">
      <c r="D341" s="40"/>
    </row>
    <row r="342" spans="2:4" s="2" customFormat="1" ht="12.75">
      <c r="B342" s="6"/>
      <c r="D342" s="40"/>
    </row>
    <row r="343" spans="2:4" s="2" customFormat="1" ht="12.75">
      <c r="B343" s="6"/>
      <c r="D343" s="40"/>
    </row>
    <row r="344" s="2" customFormat="1" ht="12.75">
      <c r="D344" s="40"/>
    </row>
    <row r="345" spans="2:4" s="2" customFormat="1" ht="12.75">
      <c r="B345" s="26"/>
      <c r="D345" s="40"/>
    </row>
    <row r="346" spans="2:4" s="2" customFormat="1" ht="12.75">
      <c r="B346" s="6"/>
      <c r="D346" s="40"/>
    </row>
    <row r="347" spans="2:4" s="2" customFormat="1" ht="12.75">
      <c r="B347" s="6"/>
      <c r="D347" s="40"/>
    </row>
    <row r="348" spans="2:4" s="2" customFormat="1" ht="12.75">
      <c r="B348" s="27"/>
      <c r="D348" s="40"/>
    </row>
    <row r="349" s="2" customFormat="1" ht="12.75">
      <c r="D349" s="40"/>
    </row>
    <row r="350" spans="2:4" s="2" customFormat="1" ht="12.75">
      <c r="B350" s="6"/>
      <c r="D350" s="40"/>
    </row>
    <row r="351" spans="2:4" s="2" customFormat="1" ht="12.75">
      <c r="B351" s="6"/>
      <c r="D351" s="40"/>
    </row>
    <row r="352" s="2" customFormat="1" ht="12.75">
      <c r="D352" s="40"/>
    </row>
    <row r="353" spans="2:4" s="2" customFormat="1" ht="12.75">
      <c r="B353" s="26"/>
      <c r="D353" s="40"/>
    </row>
    <row r="354" spans="2:4" s="2" customFormat="1" ht="12.75">
      <c r="B354" s="6"/>
      <c r="D354" s="40"/>
    </row>
    <row r="355" spans="2:4" s="2" customFormat="1" ht="12.75">
      <c r="B355" s="6"/>
      <c r="D355" s="40"/>
    </row>
    <row r="356" spans="2:4" s="2" customFormat="1" ht="12.75">
      <c r="B356" s="27"/>
      <c r="D356" s="40"/>
    </row>
    <row r="357" s="2" customFormat="1" ht="12.75">
      <c r="D357" s="40"/>
    </row>
    <row r="358" spans="2:4" s="2" customFormat="1" ht="12.75">
      <c r="B358" s="6"/>
      <c r="D358" s="40"/>
    </row>
    <row r="359" spans="2:4" s="2" customFormat="1" ht="12.75">
      <c r="B359" s="6"/>
      <c r="D359" s="40"/>
    </row>
    <row r="360" s="2" customFormat="1" ht="12.75">
      <c r="D360" s="40"/>
    </row>
    <row r="361" spans="2:4" s="2" customFormat="1" ht="12.75">
      <c r="B361" s="26"/>
      <c r="D361" s="40"/>
    </row>
    <row r="362" spans="2:4" s="2" customFormat="1" ht="12.75">
      <c r="B362" s="6"/>
      <c r="D362" s="40"/>
    </row>
    <row r="363" spans="2:4" s="2" customFormat="1" ht="12.75">
      <c r="B363" s="6"/>
      <c r="D363" s="40"/>
    </row>
    <row r="364" spans="2:4" s="2" customFormat="1" ht="12.75">
      <c r="B364" s="27"/>
      <c r="D364" s="40"/>
    </row>
    <row r="365" s="2" customFormat="1" ht="12.75">
      <c r="D365" s="40"/>
    </row>
    <row r="366" spans="2:4" s="2" customFormat="1" ht="12.75">
      <c r="B366" s="6"/>
      <c r="D366" s="40"/>
    </row>
    <row r="367" spans="2:4" s="2" customFormat="1" ht="12.75">
      <c r="B367" s="6"/>
      <c r="D367" s="40"/>
    </row>
    <row r="368" s="2" customFormat="1" ht="12.75">
      <c r="D368" s="40"/>
    </row>
    <row r="369" spans="2:4" s="2" customFormat="1" ht="12.75">
      <c r="B369" s="26"/>
      <c r="D369" s="40"/>
    </row>
    <row r="370" spans="2:4" s="2" customFormat="1" ht="12.75">
      <c r="B370" s="6"/>
      <c r="D370" s="40"/>
    </row>
    <row r="371" spans="2:4" s="2" customFormat="1" ht="12.75">
      <c r="B371" s="6"/>
      <c r="D371" s="40"/>
    </row>
    <row r="372" spans="2:4" s="2" customFormat="1" ht="12.75">
      <c r="B372" s="27"/>
      <c r="D372" s="40"/>
    </row>
    <row r="373" s="2" customFormat="1" ht="12.75">
      <c r="D373" s="40"/>
    </row>
    <row r="374" spans="2:4" s="2" customFormat="1" ht="12.75">
      <c r="B374" s="6"/>
      <c r="D374" s="40"/>
    </row>
    <row r="375" spans="2:4" s="2" customFormat="1" ht="12.75">
      <c r="B375" s="6"/>
      <c r="D375" s="40"/>
    </row>
    <row r="376" s="2" customFormat="1" ht="12.75">
      <c r="D376" s="40"/>
    </row>
    <row r="377" spans="2:4" s="2" customFormat="1" ht="12.75">
      <c r="B377" s="26"/>
      <c r="D377" s="40"/>
    </row>
    <row r="378" spans="2:4" s="2" customFormat="1" ht="12.75">
      <c r="B378"/>
      <c r="D378" s="40"/>
    </row>
    <row r="379" spans="4:5" ht="12.75">
      <c r="D379" s="40"/>
      <c r="E379" s="2"/>
    </row>
    <row r="380" spans="4:5" ht="12.75">
      <c r="D380" s="40"/>
      <c r="E380" s="2"/>
    </row>
    <row r="381" spans="4:5" ht="12.75">
      <c r="D381" s="40"/>
      <c r="E381" s="2"/>
    </row>
    <row r="382" spans="4:5" ht="12.75">
      <c r="D382" s="40"/>
      <c r="E382" s="2"/>
    </row>
    <row r="383" spans="4:5" ht="12.75">
      <c r="D383" s="40"/>
      <c r="E383" s="2"/>
    </row>
    <row r="384" spans="4:5" ht="12.75">
      <c r="D384" s="40"/>
      <c r="E384" s="2"/>
    </row>
    <row r="385" spans="4:5" ht="12.75">
      <c r="D385" s="40"/>
      <c r="E385" s="2"/>
    </row>
    <row r="386" spans="4:5" ht="12.75">
      <c r="D386" s="40"/>
      <c r="E386" s="2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4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2021-03-16T10:08:04Z</dcterms:modified>
  <cp:category/>
  <cp:version/>
  <cp:contentType/>
  <cp:contentStatus/>
</cp:coreProperties>
</file>