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2\Q4.2022\בינלאומי\כלנית\"/>
    </mc:Choice>
  </mc:AlternateContent>
  <xr:revisionPtr revIDLastSave="0" documentId="13_ncr:1_{44AD35D4-143D-459B-8A88-8D7E94C3C8C6}" xr6:coauthVersionLast="36" xr6:coauthVersionMax="36" xr10:uidLastSave="{00000000-0000-0000-0000-000000000000}"/>
  <bookViews>
    <workbookView xWindow="0" yWindow="0" windowWidth="28800" windowHeight="12330" activeTab="1" xr2:uid="{00000000-000D-0000-FFFF-FFFF00000000}"/>
  </bookViews>
  <sheets>
    <sheet name="נספח 1 " sheetId="1" r:id="rId1"/>
    <sheet name="נספח 2" sheetId="2" r:id="rId2"/>
    <sheet name="נספח 3" sheetId="3" r:id="rId3"/>
  </sheets>
  <calcPr calcId="191029"/>
</workbook>
</file>

<file path=xl/calcChain.xml><?xml version="1.0" encoding="utf-8"?>
<calcChain xmlns="http://schemas.openxmlformats.org/spreadsheetml/2006/main">
  <c r="J25" i="1" l="1"/>
  <c r="D14" i="2" l="1"/>
  <c r="N11" i="1" l="1"/>
  <c r="J12" i="1"/>
  <c r="F50" i="1"/>
  <c r="F51" i="1" s="1"/>
  <c r="F52" i="1" s="1"/>
  <c r="D75" i="3" l="1"/>
  <c r="B12" i="1" l="1"/>
  <c r="F12" i="1"/>
  <c r="N12" i="1" l="1"/>
  <c r="N30" i="1" l="1"/>
  <c r="D77" i="3"/>
  <c r="D61" i="3" l="1"/>
  <c r="N26" i="1" l="1"/>
  <c r="N25" i="1"/>
  <c r="N55" i="1" s="1"/>
  <c r="J55" i="1"/>
  <c r="J50" i="1" l="1"/>
  <c r="N48" i="1" l="1"/>
  <c r="B50" i="1" l="1"/>
  <c r="B55" i="1" l="1"/>
  <c r="B56" i="1" s="1"/>
  <c r="B51" i="1"/>
  <c r="J56" i="1"/>
  <c r="F55" i="1"/>
  <c r="F56" i="1" s="1"/>
  <c r="J51" i="1"/>
  <c r="D48" i="3" l="1"/>
  <c r="F38" i="1" l="1"/>
  <c r="B38" i="1"/>
  <c r="B52" i="1" s="1"/>
  <c r="J38" i="1"/>
  <c r="J52" i="1" s="1"/>
  <c r="D22" i="2"/>
  <c r="D78" i="3" l="1"/>
  <c r="N38" i="1"/>
  <c r="N46" i="1"/>
  <c r="N36" i="1"/>
  <c r="N35" i="1"/>
  <c r="N32" i="1"/>
  <c r="N31" i="1"/>
  <c r="N29" i="1"/>
  <c r="N28" i="1"/>
  <c r="N27" i="1"/>
  <c r="N22" i="1"/>
  <c r="N21" i="1"/>
  <c r="N20" i="1"/>
  <c r="N16" i="1"/>
  <c r="N15" i="1"/>
  <c r="D16" i="2"/>
  <c r="D36" i="2" s="1"/>
  <c r="D79" i="3" l="1"/>
  <c r="N50" i="1"/>
  <c r="N51" i="1" s="1"/>
  <c r="N52" i="1" s="1"/>
  <c r="N56" i="1"/>
  <c r="D37" i="2"/>
</calcChain>
</file>

<file path=xl/sharedStrings.xml><?xml version="1.0" encoding="utf-8"?>
<sst xmlns="http://schemas.openxmlformats.org/spreadsheetml/2006/main" count="642" uniqueCount="153">
  <si>
    <t>549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</si>
  <si>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</si>
  <si>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</si>
  <si>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</si>
  <si>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</si>
  <si>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</si>
  <si>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</si>
  <si>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</si>
  <si>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</si>
  <si>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</si>
  <si>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</si>
  <si>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</si>
  <si>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</si>
  <si>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</si>
  <si>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</si>
  <si>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</si>
  <si>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</si>
  <si>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</si>
  <si>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</si>
  <si>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</si>
  <si>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</si>
  <si>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</si>
  <si>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</si>
  <si>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</si>
  <si>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</si>
  <si>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</si>
  <si>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</si>
  <si>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</si>
  <si>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</si>
  <si>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</si>
  <si>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</si>
  <si>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</si>
  <si>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</si>
  <si>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</si>
  <si>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</si>
  <si>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</si>
  <si>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</si>
  <si>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</si>
  <si>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</si>
  <si>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</si>
  <si>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</si>
  <si>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</si>
  <si>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</si>
  <si>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</si>
  <si>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</si>
  <si>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2021-05-18</t>
  </si>
  <si>
    <t>13:59:43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</si>
  <si>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</si>
  <si>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</si>
  <si>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</si>
  <si>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</si>
  <si>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</si>
  <si>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</si>
  <si>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</si>
  <si>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</si>
  <si>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</si>
  <si>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</si>
  <si>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</si>
  <si>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</si>
  <si>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</si>
  <si>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</si>
  <si>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</si>
  <si>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</si>
  <si>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</si>
  <si>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</si>
  <si>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</si>
  <si>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</si>
  <si>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</si>
  <si>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</si>
  <si>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</si>
  <si>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</si>
  <si>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</si>
  <si>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אלקטרה נדלן 2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</si>
  <si>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</si>
  <si>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</si>
  <si>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</si>
  <si>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</si>
  <si>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</si>
  <si>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</si>
  <si>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</si>
  <si>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</si>
  <si>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</si>
  <si>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</si>
  <si>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</si>
  <si>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</si>
  <si>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</si>
  <si>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</si>
  <si>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כלנית לבני 60 ומעלה</t>
  </si>
  <si>
    <t>6761</t>
  </si>
  <si>
    <t>7240</t>
  </si>
  <si>
    <t>קידוד קופה</t>
  </si>
  <si>
    <t>512711409-00000000001479-7240-000</t>
  </si>
  <si>
    <t>כלנית לבני 50 עד 60</t>
  </si>
  <si>
    <t>6641</t>
  </si>
  <si>
    <t>7245</t>
  </si>
  <si>
    <t>512711409-00000000001479-7245-000</t>
  </si>
  <si>
    <t>כלנית לבני 50 ומטה</t>
  </si>
  <si>
    <t>6881</t>
  </si>
  <si>
    <t>7246</t>
  </si>
  <si>
    <t>512711409-00000000001479-7246-000</t>
  </si>
  <si>
    <t>הבינלאומי</t>
  </si>
  <si>
    <t>כלנית מצרפי</t>
  </si>
  <si>
    <t>סך תשלומים בגין השקעה בתעודות סל</t>
  </si>
  <si>
    <t>מיטב</t>
  </si>
  <si>
    <t>LYXOR</t>
  </si>
  <si>
    <t>VANGUARD GROUP</t>
  </si>
  <si>
    <t>SUMITOMO MITSUI</t>
  </si>
  <si>
    <t>WISDOMTREE</t>
  </si>
  <si>
    <t>קסם קרנות נאמנות בע"מ</t>
  </si>
  <si>
    <t>קרן השקעה ישראלית</t>
  </si>
  <si>
    <t xml:space="preserve">KLIRMARK III </t>
  </si>
  <si>
    <t>פימי 6 אופורטוניטי ישראל FIMI</t>
  </si>
  <si>
    <t xml:space="preserve">Windin` Capital Fund LP </t>
  </si>
  <si>
    <t xml:space="preserve">תשתיות ישראל 4 </t>
  </si>
  <si>
    <t xml:space="preserve">אייפקס מדיום ישראל </t>
  </si>
  <si>
    <t xml:space="preserve">Forma Fund </t>
  </si>
  <si>
    <t>BLUE ATLANTIC PARTNERS II</t>
  </si>
  <si>
    <t xml:space="preserve">FORTTISSIMO V </t>
  </si>
  <si>
    <t xml:space="preserve">Hamilton Lane CI IV </t>
  </si>
  <si>
    <t xml:space="preserve">MV SENIOR 2 </t>
  </si>
  <si>
    <t xml:space="preserve">BLUE ATLANTIC PARTNERS III </t>
  </si>
  <si>
    <t xml:space="preserve">פנתיאון אקסס </t>
  </si>
  <si>
    <t>Levine Leichtman VI</t>
  </si>
  <si>
    <t>BLUE ATLANTIC PARTNERS</t>
  </si>
  <si>
    <t xml:space="preserve">ALTO FUND III </t>
  </si>
  <si>
    <t>MONETA CAPITAL</t>
  </si>
  <si>
    <t>MV SUBORDINATED V</t>
  </si>
  <si>
    <t>ALTO FUND 2</t>
  </si>
  <si>
    <t>קרן השקעה חוץ</t>
  </si>
  <si>
    <t>נוקד קרן גידור גל וכלנית</t>
  </si>
  <si>
    <t>אי בי אי קונסיומר קרדיט</t>
  </si>
  <si>
    <t>טוליפ קפיטל כלנית</t>
  </si>
  <si>
    <t>קרן גידור נוקד בנודס גל</t>
  </si>
  <si>
    <t>SKY 4</t>
  </si>
  <si>
    <t>קרן גידור אלפא גל וכלנית</t>
  </si>
  <si>
    <t>IBI SBL גל והגומל</t>
  </si>
  <si>
    <t xml:space="preserve">Vintage V access  </t>
  </si>
  <si>
    <t>קומריט גל</t>
  </si>
  <si>
    <t>פנתיאון 5</t>
  </si>
  <si>
    <t>STEAT STREET</t>
  </si>
  <si>
    <t>INVESCO POWER SHARES</t>
  </si>
  <si>
    <t>KRANESHARS FUNDS</t>
  </si>
  <si>
    <t>איביאי טכ עילית</t>
  </si>
  <si>
    <t>הראל קרנות נאמנות  בע"מ</t>
  </si>
  <si>
    <t>יסודות הנדל"ן ב'</t>
  </si>
  <si>
    <t xml:space="preserve">קרן גידור נוקד אופורטיוניטי </t>
  </si>
  <si>
    <t>AVENUE 3</t>
  </si>
  <si>
    <t>Direct Lending Fund III</t>
  </si>
  <si>
    <t xml:space="preserve">ICG Europe VII </t>
  </si>
  <si>
    <t xml:space="preserve">ICG NORTH AMEIRCA </t>
  </si>
  <si>
    <t>פסגות קרנות נאמנות בע"מ</t>
  </si>
  <si>
    <t>מגדל קרנות נאמנות בע"מ</t>
  </si>
  <si>
    <t>SOURCE INVESTMENT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</si>
</sst>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0" fontId="4" fillId="5" borderId="0" xfId="0" applyFont="1" applyFill="1" applyAlignment="1">
      <alignment horizontal="right" wrapText="1"/>
    </xf>
    <xf numFmtId="4" fontId="5" fillId="3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4" fontId="7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1" fillId="0" borderId="0" xfId="0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/>
    </xf>
    <xf numFmtId="4" fontId="9" fillId="0" borderId="0" xfId="0" applyNumberFormat="1" applyFont="1" applyFill="1"/>
    <xf numFmtId="4" fontId="0" fillId="0" borderId="0" xfId="0" applyNumberFormat="1"/>
    <xf numFmtId="10" fontId="0" fillId="0" borderId="0" xfId="1" applyNumberFormat="1" applyFont="1"/>
    <xf numFmtId="14" fontId="6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2" fontId="3" fillId="7" borderId="0" xfId="0" applyNumberFormat="1" applyFont="1" applyFill="1" applyAlignment="1">
      <alignment horizontal="right" wrapText="1"/>
    </xf>
    <xf numFmtId="0" fontId="1" fillId="7" borderId="0" xfId="0" applyFont="1" applyFill="1" applyAlignment="1">
      <alignment horizontal="right" wrapText="1"/>
    </xf>
    <xf numFmtId="0" fontId="3" fillId="7" borderId="0" xfId="0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 wrapText="1"/>
    </xf>
    <xf numFmtId="4" fontId="0" fillId="0" borderId="0" xfId="0" applyNumberFormat="1" applyFill="1"/>
    <xf numFmtId="43" fontId="4" fillId="5" borderId="0" xfId="2" applyFont="1" applyFill="1" applyAlignment="1">
      <alignment horizontal="right" wrapText="1"/>
    </xf>
    <xf numFmtId="43" fontId="0" fillId="0" borderId="0" xfId="2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2"/>
  <sheetViews>
    <sheetView zoomScale="85" zoomScaleNormal="85" workbookViewId="0">
      <selection activeCell="J12" sqref="J12"/>
    </sheetView>
  </sheetViews>
  <sheetFormatPr defaultRowHeight="14.25" x14ac:dyDescent="0.2"/>
  <cols>
    <col min="2" max="2" width="13.375" bestFit="1" customWidth="1"/>
    <col min="3" max="3" width="58.75" customWidth="1"/>
    <col min="4" max="4" width="33.875" bestFit="1" customWidth="1"/>
    <col min="6" max="6" width="13.375" bestFit="1" customWidth="1"/>
    <col min="7" max="7" width="58.75" customWidth="1"/>
    <col min="8" max="8" width="33.875" bestFit="1" customWidth="1"/>
    <col min="10" max="10" width="13.375" bestFit="1" customWidth="1"/>
    <col min="11" max="11" width="58.75" customWidth="1"/>
    <col min="12" max="12" width="33.875" bestFit="1" customWidth="1"/>
    <col min="14" max="14" width="13.375" bestFit="1" customWidth="1"/>
    <col min="15" max="15" width="58.75" customWidth="1"/>
    <col min="16" max="16" width="33.875" bestFit="1" customWidth="1"/>
    <col min="17" max="17" width="15.375" bestFit="1" customWidth="1"/>
  </cols>
  <sheetData>
    <row r="2" spans="1:16" x14ac:dyDescent="0.2">
      <c r="B2" s="18"/>
      <c r="F2" s="18"/>
      <c r="J2" s="18"/>
      <c r="N2" s="18"/>
    </row>
    <row r="3" spans="1:16" x14ac:dyDescent="0.2">
      <c r="C3" s="6" t="s">
        <v>96</v>
      </c>
      <c r="D3" s="6" t="s">
        <v>97</v>
      </c>
      <c r="G3" s="6" t="s">
        <v>87</v>
      </c>
      <c r="H3" s="6" t="s">
        <v>88</v>
      </c>
      <c r="K3" s="6" t="s">
        <v>92</v>
      </c>
      <c r="L3" s="6" t="s">
        <v>93</v>
      </c>
      <c r="O3" s="6" t="s">
        <v>101</v>
      </c>
      <c r="P3" s="6" t="s">
        <v>0</v>
      </c>
    </row>
    <row r="4" spans="1:16" x14ac:dyDescent="0.2">
      <c r="C4" s="6" t="s">
        <v>1</v>
      </c>
      <c r="D4" s="6" t="s">
        <v>98</v>
      </c>
      <c r="G4" s="6" t="s">
        <v>1</v>
      </c>
      <c r="H4" s="6" t="s">
        <v>89</v>
      </c>
      <c r="K4" s="6" t="s">
        <v>1</v>
      </c>
      <c r="L4" s="6" t="s">
        <v>94</v>
      </c>
      <c r="O4" s="6" t="s">
        <v>1</v>
      </c>
      <c r="P4" s="6" t="s">
        <v>2</v>
      </c>
    </row>
    <row r="5" spans="1:16" x14ac:dyDescent="0.2">
      <c r="C5" s="6" t="s">
        <v>3</v>
      </c>
      <c r="D5" s="6" t="s">
        <v>4</v>
      </c>
      <c r="G5" s="6" t="s">
        <v>3</v>
      </c>
      <c r="H5" s="6" t="s">
        <v>4</v>
      </c>
      <c r="K5" s="6" t="s">
        <v>3</v>
      </c>
      <c r="L5" s="6" t="s">
        <v>4</v>
      </c>
      <c r="O5" s="6" t="s">
        <v>3</v>
      </c>
      <c r="P5" s="6" t="s">
        <v>4</v>
      </c>
    </row>
    <row r="6" spans="1:16" x14ac:dyDescent="0.2">
      <c r="C6" s="6" t="s">
        <v>5</v>
      </c>
      <c r="D6" s="20">
        <v>44924</v>
      </c>
      <c r="G6" s="6" t="s">
        <v>5</v>
      </c>
      <c r="H6" s="20">
        <v>44924</v>
      </c>
      <c r="K6" s="6" t="s">
        <v>5</v>
      </c>
      <c r="L6" s="20">
        <v>44924</v>
      </c>
      <c r="O6" s="6" t="s">
        <v>5</v>
      </c>
      <c r="P6" s="20">
        <v>44924</v>
      </c>
    </row>
    <row r="7" spans="1:16" x14ac:dyDescent="0.2">
      <c r="C7" s="6" t="s">
        <v>90</v>
      </c>
      <c r="D7" s="6" t="s">
        <v>99</v>
      </c>
      <c r="G7" s="6" t="s">
        <v>90</v>
      </c>
      <c r="H7" s="6" t="s">
        <v>91</v>
      </c>
      <c r="K7" s="6" t="s">
        <v>90</v>
      </c>
      <c r="L7" s="6" t="s">
        <v>95</v>
      </c>
      <c r="O7" s="6"/>
      <c r="P7" s="6"/>
    </row>
    <row r="8" spans="1:16" ht="21.75" x14ac:dyDescent="0.2">
      <c r="B8" s="21">
        <v>44924</v>
      </c>
      <c r="C8" s="1" t="s">
        <v>6</v>
      </c>
      <c r="D8" s="1" t="s">
        <v>4</v>
      </c>
      <c r="F8" s="21">
        <v>44924</v>
      </c>
      <c r="G8" s="1" t="s">
        <v>6</v>
      </c>
      <c r="H8" s="1" t="s">
        <v>4</v>
      </c>
      <c r="J8" s="21">
        <v>44924</v>
      </c>
      <c r="K8" s="1" t="s">
        <v>6</v>
      </c>
      <c r="L8" s="1" t="s">
        <v>4</v>
      </c>
      <c r="N8" s="21">
        <v>44924</v>
      </c>
      <c r="O8" s="1" t="s">
        <v>6</v>
      </c>
      <c r="P8" s="1" t="s">
        <v>4</v>
      </c>
    </row>
    <row r="9" spans="1:16" x14ac:dyDescent="0.2">
      <c r="B9" s="1" t="s">
        <v>7</v>
      </c>
      <c r="C9" s="1" t="s">
        <v>4</v>
      </c>
      <c r="D9" s="1" t="s">
        <v>4</v>
      </c>
      <c r="F9" s="1" t="s">
        <v>7</v>
      </c>
      <c r="G9" s="1" t="s">
        <v>4</v>
      </c>
      <c r="H9" s="1" t="s">
        <v>4</v>
      </c>
      <c r="J9" s="1" t="s">
        <v>7</v>
      </c>
      <c r="K9" s="1" t="s">
        <v>4</v>
      </c>
      <c r="L9" s="1" t="s">
        <v>4</v>
      </c>
      <c r="N9" s="1" t="s">
        <v>7</v>
      </c>
      <c r="O9" s="1" t="s">
        <v>4</v>
      </c>
      <c r="P9" s="1" t="s">
        <v>4</v>
      </c>
    </row>
    <row r="10" spans="1:16" x14ac:dyDescent="0.2">
      <c r="B10" s="8" t="s">
        <v>4</v>
      </c>
      <c r="C10" s="2" t="s">
        <v>8</v>
      </c>
      <c r="D10" s="8" t="s">
        <v>9</v>
      </c>
      <c r="F10" s="8" t="s">
        <v>4</v>
      </c>
      <c r="G10" s="2" t="s">
        <v>8</v>
      </c>
      <c r="H10" s="8" t="s">
        <v>9</v>
      </c>
      <c r="J10" s="8" t="s">
        <v>4</v>
      </c>
      <c r="K10" s="2" t="s">
        <v>8</v>
      </c>
      <c r="L10" s="8" t="s">
        <v>9</v>
      </c>
      <c r="N10" s="8" t="s">
        <v>4</v>
      </c>
      <c r="O10" s="2" t="s">
        <v>8</v>
      </c>
      <c r="P10" s="8" t="s">
        <v>9</v>
      </c>
    </row>
    <row r="11" spans="1:16" x14ac:dyDescent="0.2">
      <c r="A11" s="18"/>
      <c r="B11" s="9">
        <v>0.38</v>
      </c>
      <c r="C11" s="3" t="s">
        <v>10</v>
      </c>
      <c r="D11" s="10" t="s">
        <v>4</v>
      </c>
      <c r="F11" s="9">
        <v>7.0000000000000007E-2</v>
      </c>
      <c r="G11" s="3" t="s">
        <v>10</v>
      </c>
      <c r="H11" s="10" t="s">
        <v>4</v>
      </c>
      <c r="I11" s="18"/>
      <c r="J11" s="9">
        <v>30.32</v>
      </c>
      <c r="K11" s="3" t="s">
        <v>10</v>
      </c>
      <c r="L11" s="10" t="s">
        <v>4</v>
      </c>
      <c r="N11" s="9">
        <f>+F11+J11+B11</f>
        <v>30.77</v>
      </c>
      <c r="O11" s="3" t="s">
        <v>10</v>
      </c>
      <c r="P11" s="10" t="s">
        <v>4</v>
      </c>
    </row>
    <row r="12" spans="1:16" x14ac:dyDescent="0.2">
      <c r="B12" s="9">
        <f>9.32-0.29</f>
        <v>9.0300000000000011</v>
      </c>
      <c r="C12" s="3" t="s">
        <v>11</v>
      </c>
      <c r="D12" s="10" t="s">
        <v>4</v>
      </c>
      <c r="F12" s="9">
        <f>0.8-0.02</f>
        <v>0.78</v>
      </c>
      <c r="G12" s="3" t="s">
        <v>11</v>
      </c>
      <c r="H12" s="10" t="s">
        <v>4</v>
      </c>
      <c r="J12" s="9">
        <f>262.1-18.33+0.02</f>
        <v>243.79000000000005</v>
      </c>
      <c r="K12" s="3" t="s">
        <v>11</v>
      </c>
      <c r="L12" s="10" t="s">
        <v>4</v>
      </c>
      <c r="N12" s="9">
        <f>+F12+J12+B12</f>
        <v>253.60000000000005</v>
      </c>
      <c r="O12" s="3" t="s">
        <v>11</v>
      </c>
      <c r="P12" s="10" t="s">
        <v>4</v>
      </c>
    </row>
    <row r="13" spans="1:16" x14ac:dyDescent="0.2">
      <c r="A13" s="18"/>
      <c r="B13" s="25"/>
      <c r="C13" s="4"/>
      <c r="D13" s="11" t="s">
        <v>4</v>
      </c>
      <c r="F13" s="25"/>
      <c r="G13" s="4"/>
      <c r="H13" s="11" t="s">
        <v>4</v>
      </c>
      <c r="I13" s="18"/>
      <c r="J13" s="25"/>
      <c r="K13" s="4"/>
      <c r="L13" s="11" t="s">
        <v>4</v>
      </c>
      <c r="N13" s="25" t="s">
        <v>4</v>
      </c>
      <c r="O13" s="4" t="s">
        <v>4</v>
      </c>
      <c r="P13" s="11" t="s">
        <v>4</v>
      </c>
    </row>
    <row r="14" spans="1:16" x14ac:dyDescent="0.2">
      <c r="B14" s="8" t="s">
        <v>4</v>
      </c>
      <c r="C14" s="2" t="s">
        <v>12</v>
      </c>
      <c r="D14" s="8" t="s">
        <v>13</v>
      </c>
      <c r="F14" s="8" t="s">
        <v>4</v>
      </c>
      <c r="G14" s="2" t="s">
        <v>12</v>
      </c>
      <c r="H14" s="8" t="s">
        <v>13</v>
      </c>
      <c r="J14" s="8" t="s">
        <v>4</v>
      </c>
      <c r="K14" s="2" t="s">
        <v>12</v>
      </c>
      <c r="L14" s="8" t="s">
        <v>13</v>
      </c>
      <c r="N14" s="8" t="s">
        <v>4</v>
      </c>
      <c r="O14" s="2" t="s">
        <v>12</v>
      </c>
      <c r="P14" s="8" t="s">
        <v>13</v>
      </c>
    </row>
    <row r="15" spans="1:16" x14ac:dyDescent="0.2">
      <c r="B15" s="9">
        <v>0</v>
      </c>
      <c r="C15" s="3" t="s">
        <v>14</v>
      </c>
      <c r="D15" s="10" t="s">
        <v>4</v>
      </c>
      <c r="F15" s="9">
        <v>0</v>
      </c>
      <c r="G15" s="3" t="s">
        <v>14</v>
      </c>
      <c r="H15" s="10" t="s">
        <v>4</v>
      </c>
      <c r="J15" s="9">
        <v>0</v>
      </c>
      <c r="K15" s="3" t="s">
        <v>14</v>
      </c>
      <c r="L15" s="10" t="s">
        <v>4</v>
      </c>
      <c r="N15" s="9">
        <f>+F15+J15+B15</f>
        <v>0</v>
      </c>
      <c r="O15" s="3" t="s">
        <v>14</v>
      </c>
      <c r="P15" s="10" t="s">
        <v>4</v>
      </c>
    </row>
    <row r="16" spans="1:16" x14ac:dyDescent="0.2">
      <c r="B16" s="9">
        <v>0</v>
      </c>
      <c r="C16" s="3" t="s">
        <v>15</v>
      </c>
      <c r="D16" s="10" t="s">
        <v>4</v>
      </c>
      <c r="F16" s="9">
        <v>0</v>
      </c>
      <c r="G16" s="3" t="s">
        <v>15</v>
      </c>
      <c r="H16" s="10" t="s">
        <v>4</v>
      </c>
      <c r="J16" s="9">
        <v>0</v>
      </c>
      <c r="K16" s="3" t="s">
        <v>15</v>
      </c>
      <c r="L16" s="10" t="s">
        <v>4</v>
      </c>
      <c r="N16" s="9">
        <f>+F16+J16+B16</f>
        <v>0</v>
      </c>
      <c r="O16" s="3" t="s">
        <v>15</v>
      </c>
      <c r="P16" s="10" t="s">
        <v>4</v>
      </c>
    </row>
    <row r="17" spans="2:16" x14ac:dyDescent="0.2">
      <c r="B17" s="11" t="s">
        <v>4</v>
      </c>
      <c r="C17" s="4" t="s">
        <v>4</v>
      </c>
      <c r="D17" s="11" t="s">
        <v>4</v>
      </c>
      <c r="F17" s="11" t="s">
        <v>4</v>
      </c>
      <c r="G17" s="4" t="s">
        <v>4</v>
      </c>
      <c r="H17" s="11" t="s">
        <v>4</v>
      </c>
      <c r="J17" s="11" t="s">
        <v>4</v>
      </c>
      <c r="K17" s="4" t="s">
        <v>4</v>
      </c>
      <c r="L17" s="11" t="s">
        <v>4</v>
      </c>
      <c r="N17" s="11" t="s">
        <v>4</v>
      </c>
      <c r="O17" s="4" t="s">
        <v>4</v>
      </c>
      <c r="P17" s="11" t="s">
        <v>4</v>
      </c>
    </row>
    <row r="18" spans="2:16" x14ac:dyDescent="0.2">
      <c r="B18" s="8" t="s">
        <v>4</v>
      </c>
      <c r="C18" s="2" t="s">
        <v>16</v>
      </c>
      <c r="D18" s="8" t="s">
        <v>17</v>
      </c>
      <c r="F18" s="8" t="s">
        <v>4</v>
      </c>
      <c r="G18" s="2" t="s">
        <v>16</v>
      </c>
      <c r="H18" s="8" t="s">
        <v>17</v>
      </c>
      <c r="J18" s="8" t="s">
        <v>4</v>
      </c>
      <c r="K18" s="2" t="s">
        <v>16</v>
      </c>
      <c r="L18" s="8" t="s">
        <v>17</v>
      </c>
      <c r="N18" s="8" t="s">
        <v>4</v>
      </c>
      <c r="O18" s="2" t="s">
        <v>16</v>
      </c>
      <c r="P18" s="8" t="s">
        <v>17</v>
      </c>
    </row>
    <row r="19" spans="2:16" x14ac:dyDescent="0.2">
      <c r="B19" s="10" t="s">
        <v>4</v>
      </c>
      <c r="C19" s="3" t="s">
        <v>18</v>
      </c>
      <c r="D19" s="10" t="s">
        <v>4</v>
      </c>
      <c r="F19" s="10" t="s">
        <v>4</v>
      </c>
      <c r="G19" s="3" t="s">
        <v>18</v>
      </c>
      <c r="H19" s="10" t="s">
        <v>4</v>
      </c>
      <c r="J19" s="10" t="s">
        <v>4</v>
      </c>
      <c r="K19" s="3" t="s">
        <v>18</v>
      </c>
      <c r="L19" s="10" t="s">
        <v>4</v>
      </c>
      <c r="N19" s="10" t="s">
        <v>4</v>
      </c>
      <c r="O19" s="3" t="s">
        <v>18</v>
      </c>
      <c r="P19" s="10" t="s">
        <v>4</v>
      </c>
    </row>
    <row r="20" spans="2:16" x14ac:dyDescent="0.2">
      <c r="B20" s="9">
        <v>0</v>
      </c>
      <c r="C20" s="3" t="s">
        <v>19</v>
      </c>
      <c r="D20" s="10" t="s">
        <v>4</v>
      </c>
      <c r="F20" s="9">
        <v>0</v>
      </c>
      <c r="G20" s="3" t="s">
        <v>19</v>
      </c>
      <c r="H20" s="10" t="s">
        <v>4</v>
      </c>
      <c r="J20" s="9">
        <v>0</v>
      </c>
      <c r="K20" s="3" t="s">
        <v>19</v>
      </c>
      <c r="L20" s="10" t="s">
        <v>4</v>
      </c>
      <c r="N20" s="9">
        <f>+F20+J20+B20</f>
        <v>0</v>
      </c>
      <c r="O20" s="3" t="s">
        <v>19</v>
      </c>
      <c r="P20" s="10" t="s">
        <v>4</v>
      </c>
    </row>
    <row r="21" spans="2:16" x14ac:dyDescent="0.2">
      <c r="B21" s="9">
        <v>0</v>
      </c>
      <c r="C21" s="3" t="s">
        <v>20</v>
      </c>
      <c r="D21" s="10" t="s">
        <v>4</v>
      </c>
      <c r="F21" s="9">
        <v>0</v>
      </c>
      <c r="G21" s="3" t="s">
        <v>20</v>
      </c>
      <c r="H21" s="10" t="s">
        <v>4</v>
      </c>
      <c r="J21" s="9">
        <v>0</v>
      </c>
      <c r="K21" s="3" t="s">
        <v>20</v>
      </c>
      <c r="L21" s="10" t="s">
        <v>4</v>
      </c>
      <c r="N21" s="9">
        <f>+F21+J21+B21</f>
        <v>0</v>
      </c>
      <c r="O21" s="3" t="s">
        <v>20</v>
      </c>
      <c r="P21" s="10" t="s">
        <v>4</v>
      </c>
    </row>
    <row r="22" spans="2:16" x14ac:dyDescent="0.2">
      <c r="B22" s="9">
        <v>0</v>
      </c>
      <c r="C22" s="3" t="s">
        <v>21</v>
      </c>
      <c r="D22" s="10" t="s">
        <v>4</v>
      </c>
      <c r="F22" s="9">
        <v>0</v>
      </c>
      <c r="G22" s="3" t="s">
        <v>21</v>
      </c>
      <c r="H22" s="10" t="s">
        <v>4</v>
      </c>
      <c r="J22" s="9">
        <v>0</v>
      </c>
      <c r="K22" s="3" t="s">
        <v>21</v>
      </c>
      <c r="L22" s="10" t="s">
        <v>4</v>
      </c>
      <c r="N22" s="9">
        <f>+F22+J22+B22</f>
        <v>0</v>
      </c>
      <c r="O22" s="3" t="s">
        <v>21</v>
      </c>
      <c r="P22" s="10" t="s">
        <v>4</v>
      </c>
    </row>
    <row r="23" spans="2:16" x14ac:dyDescent="0.2">
      <c r="B23" s="11" t="s">
        <v>4</v>
      </c>
      <c r="C23" s="4" t="s">
        <v>4</v>
      </c>
      <c r="D23" s="11" t="s">
        <v>4</v>
      </c>
      <c r="F23" s="11" t="s">
        <v>4</v>
      </c>
      <c r="G23" s="4" t="s">
        <v>4</v>
      </c>
      <c r="H23" s="11" t="s">
        <v>4</v>
      </c>
      <c r="J23" s="11" t="s">
        <v>4</v>
      </c>
      <c r="K23" s="4" t="s">
        <v>4</v>
      </c>
      <c r="L23" s="11" t="s">
        <v>4</v>
      </c>
      <c r="N23" s="11" t="s">
        <v>4</v>
      </c>
      <c r="O23" s="4" t="s">
        <v>4</v>
      </c>
      <c r="P23" s="11" t="s">
        <v>4</v>
      </c>
    </row>
    <row r="24" spans="2:16" x14ac:dyDescent="0.2">
      <c r="B24" s="8" t="s">
        <v>4</v>
      </c>
      <c r="C24" s="2" t="s">
        <v>22</v>
      </c>
      <c r="D24" s="8" t="s">
        <v>23</v>
      </c>
      <c r="F24" s="8" t="s">
        <v>4</v>
      </c>
      <c r="G24" s="2" t="s">
        <v>22</v>
      </c>
      <c r="H24" s="8" t="s">
        <v>23</v>
      </c>
      <c r="J24" s="8" t="s">
        <v>4</v>
      </c>
      <c r="K24" s="2" t="s">
        <v>22</v>
      </c>
      <c r="L24" s="8" t="s">
        <v>23</v>
      </c>
      <c r="N24" s="8" t="s">
        <v>4</v>
      </c>
      <c r="O24" s="2" t="s">
        <v>22</v>
      </c>
      <c r="P24" s="8" t="s">
        <v>23</v>
      </c>
    </row>
    <row r="25" spans="2:16" x14ac:dyDescent="0.2">
      <c r="B25" s="9">
        <v>0</v>
      </c>
      <c r="C25" s="3" t="s">
        <v>24</v>
      </c>
      <c r="D25" s="10" t="s">
        <v>4</v>
      </c>
      <c r="F25" s="9">
        <v>0</v>
      </c>
      <c r="G25" s="3" t="s">
        <v>24</v>
      </c>
      <c r="H25" s="10" t="s">
        <v>4</v>
      </c>
      <c r="J25" s="9">
        <f>1484.67221206667+0.888</f>
        <v>1485.5602120666699</v>
      </c>
      <c r="K25" s="3" t="s">
        <v>24</v>
      </c>
      <c r="L25" s="10" t="s">
        <v>4</v>
      </c>
      <c r="N25" s="9">
        <f>+F25+J25+B25</f>
        <v>1485.5602120666699</v>
      </c>
      <c r="O25" s="3" t="s">
        <v>24</v>
      </c>
      <c r="P25" s="10" t="s">
        <v>4</v>
      </c>
    </row>
    <row r="26" spans="2:16" x14ac:dyDescent="0.2">
      <c r="B26" s="9">
        <v>0</v>
      </c>
      <c r="C26" s="3" t="s">
        <v>25</v>
      </c>
      <c r="D26" s="10" t="s">
        <v>4</v>
      </c>
      <c r="F26" s="9">
        <v>0</v>
      </c>
      <c r="G26" s="3" t="s">
        <v>25</v>
      </c>
      <c r="H26" s="10" t="s">
        <v>4</v>
      </c>
      <c r="J26" s="9">
        <v>1334.5983147620002</v>
      </c>
      <c r="K26" s="3" t="s">
        <v>25</v>
      </c>
      <c r="L26" s="10" t="s">
        <v>4</v>
      </c>
      <c r="N26" s="9">
        <f>+F26+J26+B26</f>
        <v>1334.5983147620002</v>
      </c>
      <c r="O26" s="3" t="s">
        <v>25</v>
      </c>
      <c r="P26" s="10" t="s">
        <v>4</v>
      </c>
    </row>
    <row r="27" spans="2:16" x14ac:dyDescent="0.2">
      <c r="B27" s="9">
        <v>0</v>
      </c>
      <c r="C27" s="3" t="s">
        <v>26</v>
      </c>
      <c r="D27" s="10" t="s">
        <v>4</v>
      </c>
      <c r="F27" s="9">
        <v>0</v>
      </c>
      <c r="G27" s="3" t="s">
        <v>26</v>
      </c>
      <c r="H27" s="10" t="s">
        <v>4</v>
      </c>
      <c r="I27" s="18"/>
      <c r="J27" s="9">
        <v>0</v>
      </c>
      <c r="K27" s="3" t="s">
        <v>26</v>
      </c>
      <c r="L27" s="10" t="s">
        <v>4</v>
      </c>
      <c r="N27" s="9">
        <f t="shared" ref="N27:N32" si="0">+F27+J27+B27</f>
        <v>0</v>
      </c>
      <c r="O27" s="3" t="s">
        <v>26</v>
      </c>
      <c r="P27" s="10" t="s">
        <v>4</v>
      </c>
    </row>
    <row r="28" spans="2:16" x14ac:dyDescent="0.2">
      <c r="B28" s="9">
        <v>0</v>
      </c>
      <c r="C28" s="10" t="s">
        <v>27</v>
      </c>
      <c r="D28" s="10" t="s">
        <v>4</v>
      </c>
      <c r="F28" s="9">
        <v>0</v>
      </c>
      <c r="G28" s="10" t="s">
        <v>27</v>
      </c>
      <c r="H28" s="10" t="s">
        <v>4</v>
      </c>
      <c r="J28" s="9">
        <v>0</v>
      </c>
      <c r="K28" s="10" t="s">
        <v>27</v>
      </c>
      <c r="L28" s="10" t="s">
        <v>4</v>
      </c>
      <c r="N28" s="9">
        <f t="shared" si="0"/>
        <v>0</v>
      </c>
      <c r="O28" s="10" t="s">
        <v>27</v>
      </c>
      <c r="P28" s="10" t="s">
        <v>4</v>
      </c>
    </row>
    <row r="29" spans="2:16" x14ac:dyDescent="0.2">
      <c r="B29" s="9">
        <v>0.51</v>
      </c>
      <c r="C29" s="3" t="s">
        <v>28</v>
      </c>
      <c r="D29" s="10" t="s">
        <v>4</v>
      </c>
      <c r="F29" s="9">
        <v>0.1</v>
      </c>
      <c r="G29" s="3" t="s">
        <v>28</v>
      </c>
      <c r="H29" s="10" t="s">
        <v>4</v>
      </c>
      <c r="J29" s="9">
        <v>36.68</v>
      </c>
      <c r="K29" s="3" t="s">
        <v>28</v>
      </c>
      <c r="L29" s="10" t="s">
        <v>4</v>
      </c>
      <c r="N29" s="9">
        <f t="shared" si="0"/>
        <v>37.29</v>
      </c>
      <c r="O29" s="3" t="s">
        <v>28</v>
      </c>
      <c r="P29" s="10" t="s">
        <v>4</v>
      </c>
    </row>
    <row r="30" spans="2:16" x14ac:dyDescent="0.2">
      <c r="B30" s="9">
        <v>19.25</v>
      </c>
      <c r="C30" s="3" t="s">
        <v>29</v>
      </c>
      <c r="D30" s="10" t="s">
        <v>4</v>
      </c>
      <c r="F30" s="9">
        <v>1.53</v>
      </c>
      <c r="G30" s="3" t="s">
        <v>29</v>
      </c>
      <c r="H30" s="10" t="s">
        <v>4</v>
      </c>
      <c r="J30" s="9">
        <v>641.52</v>
      </c>
      <c r="K30" s="3" t="s">
        <v>29</v>
      </c>
      <c r="L30" s="10" t="s">
        <v>4</v>
      </c>
      <c r="N30" s="9">
        <f>+F30+J30+B30+0.01</f>
        <v>662.31</v>
      </c>
      <c r="O30" s="3" t="s">
        <v>29</v>
      </c>
      <c r="P30" s="10" t="s">
        <v>4</v>
      </c>
    </row>
    <row r="31" spans="2:16" x14ac:dyDescent="0.2">
      <c r="B31" s="9">
        <v>0</v>
      </c>
      <c r="C31" s="3" t="s">
        <v>30</v>
      </c>
      <c r="D31" s="10" t="s">
        <v>4</v>
      </c>
      <c r="F31" s="9">
        <v>0</v>
      </c>
      <c r="G31" s="3" t="s">
        <v>30</v>
      </c>
      <c r="H31" s="10" t="s">
        <v>4</v>
      </c>
      <c r="J31" s="9">
        <v>36.94</v>
      </c>
      <c r="K31" s="3" t="s">
        <v>30</v>
      </c>
      <c r="L31" s="10" t="s">
        <v>4</v>
      </c>
      <c r="N31" s="9">
        <f t="shared" si="0"/>
        <v>36.94</v>
      </c>
      <c r="O31" s="3" t="s">
        <v>30</v>
      </c>
      <c r="P31" s="10" t="s">
        <v>4</v>
      </c>
    </row>
    <row r="32" spans="2:16" x14ac:dyDescent="0.2">
      <c r="B32" s="9">
        <v>0.11</v>
      </c>
      <c r="C32" s="3" t="s">
        <v>31</v>
      </c>
      <c r="D32" s="10" t="s">
        <v>4</v>
      </c>
      <c r="F32" s="9">
        <v>0</v>
      </c>
      <c r="G32" s="3" t="s">
        <v>31</v>
      </c>
      <c r="H32" s="10" t="s">
        <v>4</v>
      </c>
      <c r="J32" s="9">
        <v>0</v>
      </c>
      <c r="K32" s="3" t="s">
        <v>31</v>
      </c>
      <c r="L32" s="10" t="s">
        <v>4</v>
      </c>
      <c r="N32" s="9">
        <f t="shared" si="0"/>
        <v>0.11</v>
      </c>
      <c r="O32" s="3" t="s">
        <v>31</v>
      </c>
      <c r="P32" s="10" t="s">
        <v>4</v>
      </c>
    </row>
    <row r="33" spans="2:16" x14ac:dyDescent="0.2">
      <c r="B33" s="11" t="s">
        <v>4</v>
      </c>
      <c r="C33" s="4" t="s">
        <v>4</v>
      </c>
      <c r="D33" s="11" t="s">
        <v>4</v>
      </c>
      <c r="F33" s="11" t="s">
        <v>4</v>
      </c>
      <c r="G33" s="4" t="s">
        <v>4</v>
      </c>
      <c r="H33" s="11" t="s">
        <v>4</v>
      </c>
      <c r="J33" s="11" t="s">
        <v>4</v>
      </c>
      <c r="K33" s="4" t="s">
        <v>4</v>
      </c>
      <c r="L33" s="11" t="s">
        <v>4</v>
      </c>
      <c r="N33" s="11" t="s">
        <v>4</v>
      </c>
      <c r="O33" s="4" t="s">
        <v>4</v>
      </c>
      <c r="P33" s="11" t="s">
        <v>4</v>
      </c>
    </row>
    <row r="34" spans="2:16" x14ac:dyDescent="0.2">
      <c r="B34" s="8" t="s">
        <v>4</v>
      </c>
      <c r="C34" s="2" t="s">
        <v>32</v>
      </c>
      <c r="D34" s="8" t="s">
        <v>33</v>
      </c>
      <c r="F34" s="8" t="s">
        <v>4</v>
      </c>
      <c r="G34" s="2" t="s">
        <v>32</v>
      </c>
      <c r="H34" s="8" t="s">
        <v>33</v>
      </c>
      <c r="J34" s="8" t="s">
        <v>4</v>
      </c>
      <c r="K34" s="2" t="s">
        <v>32</v>
      </c>
      <c r="L34" s="8" t="s">
        <v>33</v>
      </c>
      <c r="N34" s="8" t="s">
        <v>4</v>
      </c>
      <c r="O34" s="2" t="s">
        <v>32</v>
      </c>
      <c r="P34" s="8" t="s">
        <v>33</v>
      </c>
    </row>
    <row r="35" spans="2:16" x14ac:dyDescent="0.2">
      <c r="B35" s="9">
        <v>0</v>
      </c>
      <c r="C35" s="3" t="s">
        <v>34</v>
      </c>
      <c r="D35" s="10" t="s">
        <v>4</v>
      </c>
      <c r="F35" s="9">
        <v>0</v>
      </c>
      <c r="G35" s="3" t="s">
        <v>34</v>
      </c>
      <c r="H35" s="10" t="s">
        <v>4</v>
      </c>
      <c r="J35" s="9">
        <v>0</v>
      </c>
      <c r="K35" s="3" t="s">
        <v>34</v>
      </c>
      <c r="L35" s="10" t="s">
        <v>4</v>
      </c>
      <c r="N35" s="9">
        <f>+F35+J35+B35</f>
        <v>0</v>
      </c>
      <c r="O35" s="3" t="s">
        <v>34</v>
      </c>
      <c r="P35" s="10" t="s">
        <v>4</v>
      </c>
    </row>
    <row r="36" spans="2:16" x14ac:dyDescent="0.2">
      <c r="B36" s="9">
        <v>0</v>
      </c>
      <c r="C36" s="3" t="s">
        <v>35</v>
      </c>
      <c r="D36" s="10" t="s">
        <v>4</v>
      </c>
      <c r="F36" s="9">
        <v>0</v>
      </c>
      <c r="G36" s="3" t="s">
        <v>35</v>
      </c>
      <c r="H36" s="10" t="s">
        <v>4</v>
      </c>
      <c r="J36" s="9">
        <v>0</v>
      </c>
      <c r="K36" s="3" t="s">
        <v>35</v>
      </c>
      <c r="L36" s="10" t="s">
        <v>4</v>
      </c>
      <c r="N36" s="9">
        <f>+F36+J36+B36</f>
        <v>0</v>
      </c>
      <c r="O36" s="3" t="s">
        <v>35</v>
      </c>
      <c r="P36" s="10" t="s">
        <v>4</v>
      </c>
    </row>
    <row r="37" spans="2:16" x14ac:dyDescent="0.2">
      <c r="B37" s="11" t="s">
        <v>4</v>
      </c>
      <c r="C37" s="4" t="s">
        <v>4</v>
      </c>
      <c r="D37" s="11" t="s">
        <v>4</v>
      </c>
      <c r="F37" s="11" t="s">
        <v>4</v>
      </c>
      <c r="G37" s="4" t="s">
        <v>4</v>
      </c>
      <c r="H37" s="11" t="s">
        <v>4</v>
      </c>
      <c r="J37" s="11" t="s">
        <v>4</v>
      </c>
      <c r="K37" s="4" t="s">
        <v>4</v>
      </c>
      <c r="L37" s="11" t="s">
        <v>4</v>
      </c>
      <c r="N37" s="11" t="s">
        <v>4</v>
      </c>
      <c r="O37" s="4" t="s">
        <v>4</v>
      </c>
      <c r="P37" s="11" t="s">
        <v>4</v>
      </c>
    </row>
    <row r="38" spans="2:16" x14ac:dyDescent="0.2">
      <c r="B38" s="12">
        <f>SUM(B11:B36)</f>
        <v>29.28</v>
      </c>
      <c r="C38" s="2" t="s">
        <v>36</v>
      </c>
      <c r="D38" s="8" t="s">
        <v>37</v>
      </c>
      <c r="F38" s="12">
        <f>SUM(F11:F36)</f>
        <v>2.48</v>
      </c>
      <c r="G38" s="2" t="s">
        <v>36</v>
      </c>
      <c r="H38" s="8" t="s">
        <v>37</v>
      </c>
      <c r="J38" s="12">
        <f>SUM(J11:J36)</f>
        <v>3809.4085268286703</v>
      </c>
      <c r="K38" s="2" t="s">
        <v>36</v>
      </c>
      <c r="L38" s="8" t="s">
        <v>37</v>
      </c>
      <c r="N38" s="12">
        <f>+F38+J38+B38</f>
        <v>3841.1685268286706</v>
      </c>
      <c r="O38" s="2" t="s">
        <v>36</v>
      </c>
      <c r="P38" s="8" t="s">
        <v>37</v>
      </c>
    </row>
    <row r="39" spans="2:16" x14ac:dyDescent="0.2">
      <c r="B39" s="11" t="s">
        <v>4</v>
      </c>
      <c r="C39" s="4" t="s">
        <v>4</v>
      </c>
      <c r="D39" s="11" t="s">
        <v>4</v>
      </c>
      <c r="F39" s="11" t="s">
        <v>4</v>
      </c>
      <c r="G39" s="4" t="s">
        <v>4</v>
      </c>
      <c r="H39" s="11" t="s">
        <v>4</v>
      </c>
      <c r="J39" s="11" t="s">
        <v>4</v>
      </c>
      <c r="K39" s="4" t="s">
        <v>4</v>
      </c>
      <c r="L39" s="11" t="s">
        <v>4</v>
      </c>
      <c r="N39" s="11" t="s">
        <v>4</v>
      </c>
      <c r="O39" s="4" t="s">
        <v>4</v>
      </c>
      <c r="P39" s="11" t="s">
        <v>4</v>
      </c>
    </row>
    <row r="40" spans="2:16" x14ac:dyDescent="0.2">
      <c r="B40" s="8" t="s">
        <v>4</v>
      </c>
      <c r="C40" s="2" t="s">
        <v>38</v>
      </c>
      <c r="D40" s="8" t="s">
        <v>39</v>
      </c>
      <c r="F40" s="8" t="s">
        <v>4</v>
      </c>
      <c r="G40" s="2" t="s">
        <v>38</v>
      </c>
      <c r="H40" s="8" t="s">
        <v>39</v>
      </c>
      <c r="J40" s="8" t="s">
        <v>4</v>
      </c>
      <c r="K40" s="2" t="s">
        <v>38</v>
      </c>
      <c r="L40" s="8" t="s">
        <v>39</v>
      </c>
      <c r="N40" s="8" t="s">
        <v>4</v>
      </c>
      <c r="O40" s="2" t="s">
        <v>38</v>
      </c>
      <c r="P40" s="8" t="s">
        <v>39</v>
      </c>
    </row>
    <row r="41" spans="2:16" x14ac:dyDescent="0.2">
      <c r="B41" s="10" t="s">
        <v>4</v>
      </c>
      <c r="C41" s="3" t="s">
        <v>40</v>
      </c>
      <c r="D41" s="10" t="s">
        <v>4</v>
      </c>
      <c r="F41" s="10" t="s">
        <v>4</v>
      </c>
      <c r="G41" s="3" t="s">
        <v>40</v>
      </c>
      <c r="H41" s="10" t="s">
        <v>4</v>
      </c>
      <c r="J41" s="10" t="s">
        <v>4</v>
      </c>
      <c r="K41" s="3" t="s">
        <v>40</v>
      </c>
      <c r="L41" s="10" t="s">
        <v>4</v>
      </c>
      <c r="N41" s="10" t="s">
        <v>4</v>
      </c>
      <c r="O41" s="3" t="s">
        <v>40</v>
      </c>
      <c r="P41" s="10" t="s">
        <v>4</v>
      </c>
    </row>
    <row r="42" spans="2:16" x14ac:dyDescent="0.2">
      <c r="B42" s="9">
        <v>0.04</v>
      </c>
      <c r="C42" s="3" t="s">
        <v>41</v>
      </c>
      <c r="D42" s="10" t="s">
        <v>4</v>
      </c>
      <c r="F42" s="9">
        <v>0.02</v>
      </c>
      <c r="G42" s="3" t="s">
        <v>41</v>
      </c>
      <c r="H42" s="10" t="s">
        <v>4</v>
      </c>
      <c r="J42" s="9">
        <v>0.18</v>
      </c>
      <c r="K42" s="3" t="s">
        <v>41</v>
      </c>
      <c r="L42" s="10" t="s">
        <v>4</v>
      </c>
      <c r="N42" s="9">
        <v>0.18</v>
      </c>
      <c r="O42" s="3" t="s">
        <v>41</v>
      </c>
      <c r="P42" s="10" t="s">
        <v>4</v>
      </c>
    </row>
    <row r="43" spans="2:16" x14ac:dyDescent="0.2">
      <c r="B43" s="10" t="s">
        <v>4</v>
      </c>
      <c r="C43" s="3" t="s">
        <v>42</v>
      </c>
      <c r="D43" s="10" t="s">
        <v>4</v>
      </c>
      <c r="F43" s="10" t="s">
        <v>4</v>
      </c>
      <c r="G43" s="3" t="s">
        <v>42</v>
      </c>
      <c r="H43" s="10" t="s">
        <v>4</v>
      </c>
      <c r="J43" s="10" t="s">
        <v>4</v>
      </c>
      <c r="K43" s="3" t="s">
        <v>42</v>
      </c>
      <c r="L43" s="10" t="s">
        <v>4</v>
      </c>
      <c r="N43" s="10" t="s">
        <v>4</v>
      </c>
      <c r="O43" s="3" t="s">
        <v>42</v>
      </c>
      <c r="P43" s="10" t="s">
        <v>4</v>
      </c>
    </row>
    <row r="44" spans="2:16" x14ac:dyDescent="0.2">
      <c r="B44" s="9">
        <v>0.05</v>
      </c>
      <c r="C44" s="3" t="s">
        <v>43</v>
      </c>
      <c r="D44" s="10" t="s">
        <v>4</v>
      </c>
      <c r="F44" s="9">
        <v>0.03</v>
      </c>
      <c r="G44" s="3" t="s">
        <v>43</v>
      </c>
      <c r="H44" s="10" t="s">
        <v>4</v>
      </c>
      <c r="J44" s="9">
        <v>0.21</v>
      </c>
      <c r="K44" s="3" t="s">
        <v>43</v>
      </c>
      <c r="L44" s="10" t="s">
        <v>4</v>
      </c>
      <c r="N44" s="9">
        <v>0.2</v>
      </c>
      <c r="O44" s="3" t="s">
        <v>43</v>
      </c>
      <c r="P44" s="10" t="s">
        <v>4</v>
      </c>
    </row>
    <row r="45" spans="2:16" x14ac:dyDescent="0.2">
      <c r="B45" s="11" t="s">
        <v>4</v>
      </c>
      <c r="C45" s="4" t="s">
        <v>4</v>
      </c>
      <c r="D45" s="11" t="s">
        <v>4</v>
      </c>
      <c r="F45" s="11" t="s">
        <v>4</v>
      </c>
      <c r="G45" s="4" t="s">
        <v>4</v>
      </c>
      <c r="H45" s="11" t="s">
        <v>4</v>
      </c>
      <c r="J45" s="11" t="s">
        <v>4</v>
      </c>
      <c r="K45" s="4" t="s">
        <v>4</v>
      </c>
      <c r="L45" s="11" t="s">
        <v>4</v>
      </c>
      <c r="N45" s="11" t="s">
        <v>4</v>
      </c>
      <c r="O45" s="4" t="s">
        <v>4</v>
      </c>
      <c r="P45" s="11" t="s">
        <v>4</v>
      </c>
    </row>
    <row r="46" spans="2:16" x14ac:dyDescent="0.2">
      <c r="B46" s="12">
        <v>51457</v>
      </c>
      <c r="C46" s="2" t="s">
        <v>44</v>
      </c>
      <c r="D46" s="8" t="s">
        <v>4</v>
      </c>
      <c r="F46" s="12">
        <v>7870</v>
      </c>
      <c r="G46" s="2" t="s">
        <v>44</v>
      </c>
      <c r="H46" s="8" t="s">
        <v>4</v>
      </c>
      <c r="J46" s="12">
        <v>1929962</v>
      </c>
      <c r="K46" s="2" t="s">
        <v>44</v>
      </c>
      <c r="L46" s="8" t="s">
        <v>4</v>
      </c>
      <c r="N46" s="12">
        <f>+F46+J46+B46</f>
        <v>1989289</v>
      </c>
      <c r="O46" s="2" t="s">
        <v>44</v>
      </c>
      <c r="P46" s="8" t="s">
        <v>4</v>
      </c>
    </row>
    <row r="47" spans="2:16" ht="15.75" customHeight="1" x14ac:dyDescent="0.2"/>
    <row r="48" spans="2:16" hidden="1" x14ac:dyDescent="0.2">
      <c r="B48" s="17">
        <v>56738.855750000002</v>
      </c>
      <c r="F48" s="17">
        <v>8682.0317799999993</v>
      </c>
      <c r="J48" s="17">
        <v>1709003.18731</v>
      </c>
      <c r="N48" s="17">
        <f>J48+F48+B48</f>
        <v>1774424.0748400001</v>
      </c>
    </row>
    <row r="49" spans="2:14" hidden="1" x14ac:dyDescent="0.2"/>
    <row r="50" spans="2:14" hidden="1" x14ac:dyDescent="0.2">
      <c r="B50" s="18">
        <f>B46+B48</f>
        <v>108195.85575</v>
      </c>
      <c r="F50" s="18">
        <f>F46+F48</f>
        <v>16552.031779999998</v>
      </c>
      <c r="J50" s="18">
        <f>J46+J48</f>
        <v>3638965.18731</v>
      </c>
      <c r="N50" s="18">
        <f>N46+N48</f>
        <v>3763713.0748399999</v>
      </c>
    </row>
    <row r="51" spans="2:14" hidden="1" x14ac:dyDescent="0.2">
      <c r="B51">
        <f>B50/2</f>
        <v>54097.927875000001</v>
      </c>
      <c r="F51">
        <f>F50/2</f>
        <v>8276.0158899999988</v>
      </c>
      <c r="J51">
        <f>J50/2</f>
        <v>1819482.593655</v>
      </c>
      <c r="N51">
        <f>N50/2</f>
        <v>1881856.5374199999</v>
      </c>
    </row>
    <row r="52" spans="2:14" hidden="1" x14ac:dyDescent="0.2">
      <c r="B52" s="19">
        <f>B38/B51</f>
        <v>5.4124069350040707E-4</v>
      </c>
      <c r="F52" s="19">
        <f>F38/F51</f>
        <v>2.9966109695325879E-4</v>
      </c>
      <c r="J52" s="19">
        <f>J38/J51</f>
        <v>2.0936768178563786E-3</v>
      </c>
      <c r="N52" s="19">
        <f>N38/N51</f>
        <v>2.0411590631105501E-3</v>
      </c>
    </row>
    <row r="53" spans="2:14" hidden="1" x14ac:dyDescent="0.2"/>
    <row r="54" spans="2:14" hidden="1" x14ac:dyDescent="0.2"/>
    <row r="55" spans="2:14" hidden="1" x14ac:dyDescent="0.2">
      <c r="B55" s="18">
        <f>SUM(B25:B32)</f>
        <v>19.87</v>
      </c>
      <c r="F55" s="18">
        <f>SUM(F25:F32)</f>
        <v>1.6300000000000001</v>
      </c>
      <c r="J55" s="18">
        <f>SUM(J25:J32)</f>
        <v>3535.2985268286698</v>
      </c>
      <c r="N55" s="18">
        <f>SUM(N25:N32)</f>
        <v>3556.80852682867</v>
      </c>
    </row>
    <row r="56" spans="2:14" hidden="1" x14ac:dyDescent="0.2">
      <c r="B56" s="19">
        <f>B55/B46</f>
        <v>3.8614765726723287E-4</v>
      </c>
      <c r="F56" s="19">
        <f>F55/F46</f>
        <v>2.0711562897077511E-4</v>
      </c>
      <c r="J56" s="19">
        <f>J55/J46</f>
        <v>1.8317969611985469E-3</v>
      </c>
      <c r="N56" s="19">
        <f>N55/N46</f>
        <v>1.7879797891752632E-3</v>
      </c>
    </row>
    <row r="57" spans="2:14" hidden="1" x14ac:dyDescent="0.2"/>
    <row r="58" spans="2:14" hidden="1" x14ac:dyDescent="0.2"/>
    <row r="59" spans="2:14" hidden="1" x14ac:dyDescent="0.2"/>
    <row r="60" spans="2:14" hidden="1" x14ac:dyDescent="0.2">
      <c r="M60" s="18"/>
    </row>
    <row r="61" spans="2:14" x14ac:dyDescent="0.2">
      <c r="M61" s="18"/>
    </row>
    <row r="62" spans="2:14" x14ac:dyDescent="0.2">
      <c r="M62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41"/>
  <sheetViews>
    <sheetView tabSelected="1" workbookViewId="0">
      <selection activeCell="D15" sqref="D15"/>
    </sheetView>
  </sheetViews>
  <sheetFormatPr defaultRowHeight="14.25" x14ac:dyDescent="0.2"/>
  <cols>
    <col min="4" max="4" width="14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1:10" x14ac:dyDescent="0.2">
      <c r="I3" s="6" t="s">
        <v>101</v>
      </c>
      <c r="J3" s="6" t="s">
        <v>0</v>
      </c>
    </row>
    <row r="4" spans="1:10" x14ac:dyDescent="0.2">
      <c r="I4" s="6" t="s">
        <v>1</v>
      </c>
      <c r="J4" s="6" t="s">
        <v>2</v>
      </c>
    </row>
    <row r="5" spans="1:10" x14ac:dyDescent="0.2">
      <c r="I5" s="6" t="s">
        <v>47</v>
      </c>
      <c r="J5" s="6" t="s">
        <v>4</v>
      </c>
    </row>
    <row r="6" spans="1:10" x14ac:dyDescent="0.2">
      <c r="I6" s="6" t="s">
        <v>5</v>
      </c>
      <c r="J6" s="20">
        <v>44924</v>
      </c>
    </row>
    <row r="8" spans="1:10" x14ac:dyDescent="0.2">
      <c r="D8" s="21">
        <v>44924</v>
      </c>
      <c r="E8" s="1" t="s">
        <v>48</v>
      </c>
      <c r="F8" s="1" t="s">
        <v>49</v>
      </c>
    </row>
    <row r="9" spans="1:10" x14ac:dyDescent="0.2">
      <c r="D9" s="1" t="s">
        <v>7</v>
      </c>
      <c r="E9" s="1" t="s">
        <v>4</v>
      </c>
      <c r="F9" s="1" t="s">
        <v>4</v>
      </c>
    </row>
    <row r="10" spans="1:10" x14ac:dyDescent="0.2">
      <c r="D10" s="2" t="s">
        <v>4</v>
      </c>
      <c r="E10" s="2" t="s">
        <v>50</v>
      </c>
      <c r="F10" s="2" t="s">
        <v>51</v>
      </c>
    </row>
    <row r="11" spans="1:10" x14ac:dyDescent="0.2">
      <c r="D11" s="3" t="s">
        <v>4</v>
      </c>
      <c r="E11" s="3" t="s">
        <v>4</v>
      </c>
      <c r="F11" s="3" t="s">
        <v>52</v>
      </c>
    </row>
    <row r="12" spans="1:10" s="14" customFormat="1" x14ac:dyDescent="0.2">
      <c r="D12" s="22">
        <v>30.77</v>
      </c>
      <c r="E12" s="23" t="s">
        <v>103</v>
      </c>
      <c r="F12" s="24"/>
    </row>
    <row r="13" spans="1:10" x14ac:dyDescent="0.2">
      <c r="D13" s="3" t="s">
        <v>4</v>
      </c>
      <c r="E13" s="3" t="s">
        <v>4</v>
      </c>
      <c r="F13" s="3" t="s">
        <v>53</v>
      </c>
    </row>
    <row r="14" spans="1:10" s="14" customFormat="1" x14ac:dyDescent="0.2">
      <c r="A14" s="26"/>
      <c r="B14" s="28"/>
      <c r="C14" s="26"/>
      <c r="D14" s="16">
        <f>253.46-18.64+0.02</f>
        <v>234.84</v>
      </c>
      <c r="E14" s="23" t="s">
        <v>100</v>
      </c>
      <c r="F14" s="4"/>
    </row>
    <row r="15" spans="1:10" s="14" customFormat="1" x14ac:dyDescent="0.2">
      <c r="C15" s="26"/>
      <c r="D15" s="16">
        <v>18.760000000000002</v>
      </c>
      <c r="E15" s="23" t="s">
        <v>54</v>
      </c>
      <c r="F15" s="4"/>
    </row>
    <row r="16" spans="1:10" x14ac:dyDescent="0.2">
      <c r="C16" s="18"/>
      <c r="D16" s="5">
        <f>SUM(D12:D15)</f>
        <v>284.37</v>
      </c>
      <c r="E16" s="2" t="s">
        <v>4</v>
      </c>
      <c r="F16" s="2" t="s">
        <v>55</v>
      </c>
    </row>
    <row r="17" spans="4:6" x14ac:dyDescent="0.2">
      <c r="D17" s="4" t="s">
        <v>4</v>
      </c>
      <c r="E17" s="4" t="s">
        <v>4</v>
      </c>
      <c r="F17" s="4" t="s">
        <v>4</v>
      </c>
    </row>
    <row r="18" spans="4:6" x14ac:dyDescent="0.2">
      <c r="D18" s="2" t="s">
        <v>4</v>
      </c>
      <c r="E18" s="2" t="s">
        <v>4</v>
      </c>
      <c r="F18" s="2" t="s">
        <v>56</v>
      </c>
    </row>
    <row r="19" spans="4:6" x14ac:dyDescent="0.2">
      <c r="D19" s="3" t="s">
        <v>4</v>
      </c>
      <c r="E19" s="3" t="s">
        <v>4</v>
      </c>
      <c r="F19" s="3" t="s">
        <v>52</v>
      </c>
    </row>
    <row r="20" spans="4:6" x14ac:dyDescent="0.2">
      <c r="D20" s="3" t="s">
        <v>4</v>
      </c>
      <c r="E20" s="3" t="s">
        <v>4</v>
      </c>
      <c r="F20" s="3" t="s">
        <v>53</v>
      </c>
    </row>
    <row r="21" spans="4:6" x14ac:dyDescent="0.2">
      <c r="D21" s="7"/>
      <c r="E21" s="4"/>
      <c r="F21" s="4" t="s">
        <v>4</v>
      </c>
    </row>
    <row r="22" spans="4:6" x14ac:dyDescent="0.2">
      <c r="D22" s="5">
        <f>D21</f>
        <v>0</v>
      </c>
      <c r="E22" s="2" t="s">
        <v>4</v>
      </c>
      <c r="F22" s="2" t="s">
        <v>57</v>
      </c>
    </row>
    <row r="23" spans="4:6" x14ac:dyDescent="0.2">
      <c r="D23" s="4" t="s">
        <v>4</v>
      </c>
      <c r="E23" s="4" t="s">
        <v>4</v>
      </c>
      <c r="F23" s="4" t="s">
        <v>4</v>
      </c>
    </row>
    <row r="24" spans="4:6" x14ac:dyDescent="0.2">
      <c r="D24" s="2" t="s">
        <v>4</v>
      </c>
      <c r="E24" s="2" t="s">
        <v>58</v>
      </c>
      <c r="F24" s="2" t="s">
        <v>59</v>
      </c>
    </row>
    <row r="25" spans="4:6" x14ac:dyDescent="0.2">
      <c r="D25" s="5">
        <v>0</v>
      </c>
      <c r="E25" s="2" t="s">
        <v>60</v>
      </c>
      <c r="F25" s="2" t="s">
        <v>61</v>
      </c>
    </row>
    <row r="26" spans="4:6" x14ac:dyDescent="0.2">
      <c r="D26" s="4" t="s">
        <v>4</v>
      </c>
      <c r="E26" s="4" t="s">
        <v>4</v>
      </c>
      <c r="F26" s="4" t="s">
        <v>4</v>
      </c>
    </row>
    <row r="27" spans="4:6" x14ac:dyDescent="0.2">
      <c r="D27" s="2" t="s">
        <v>4</v>
      </c>
      <c r="E27" s="2" t="s">
        <v>4</v>
      </c>
      <c r="F27" s="2" t="s">
        <v>62</v>
      </c>
    </row>
    <row r="28" spans="4:6" x14ac:dyDescent="0.2">
      <c r="D28" s="5">
        <v>0</v>
      </c>
      <c r="E28" s="2" t="s">
        <v>4</v>
      </c>
      <c r="F28" s="2" t="s">
        <v>63</v>
      </c>
    </row>
    <row r="29" spans="4:6" x14ac:dyDescent="0.2">
      <c r="D29" s="4" t="s">
        <v>4</v>
      </c>
      <c r="E29" s="4" t="s">
        <v>4</v>
      </c>
      <c r="F29" s="4" t="s">
        <v>4</v>
      </c>
    </row>
    <row r="30" spans="4:6" x14ac:dyDescent="0.2">
      <c r="D30" s="2" t="s">
        <v>4</v>
      </c>
      <c r="E30" s="2" t="s">
        <v>4</v>
      </c>
      <c r="F30" s="2" t="s">
        <v>64</v>
      </c>
    </row>
    <row r="31" spans="4:6" x14ac:dyDescent="0.2">
      <c r="D31" s="5">
        <v>0</v>
      </c>
      <c r="E31" s="2" t="s">
        <v>4</v>
      </c>
      <c r="F31" s="2" t="s">
        <v>65</v>
      </c>
    </row>
    <row r="32" spans="4:6" x14ac:dyDescent="0.2">
      <c r="D32" s="4" t="s">
        <v>4</v>
      </c>
      <c r="E32" s="4" t="s">
        <v>4</v>
      </c>
      <c r="F32" s="4" t="s">
        <v>4</v>
      </c>
    </row>
    <row r="33" spans="4:8" x14ac:dyDescent="0.2">
      <c r="D33" s="2" t="s">
        <v>4</v>
      </c>
      <c r="E33" s="2" t="s">
        <v>4</v>
      </c>
      <c r="F33" s="2" t="s">
        <v>66</v>
      </c>
    </row>
    <row r="34" spans="4:8" x14ac:dyDescent="0.2">
      <c r="D34" s="5">
        <v>0</v>
      </c>
      <c r="E34" s="2" t="s">
        <v>4</v>
      </c>
      <c r="F34" s="2" t="s">
        <v>67</v>
      </c>
    </row>
    <row r="35" spans="4:8" x14ac:dyDescent="0.2">
      <c r="D35" s="4" t="s">
        <v>4</v>
      </c>
      <c r="E35" s="4" t="s">
        <v>4</v>
      </c>
      <c r="F35" s="4" t="s">
        <v>4</v>
      </c>
    </row>
    <row r="36" spans="4:8" x14ac:dyDescent="0.2">
      <c r="D36" s="5">
        <f>D16+D22</f>
        <v>284.37</v>
      </c>
      <c r="E36" s="2" t="s">
        <v>4</v>
      </c>
      <c r="F36" s="2" t="s">
        <v>68</v>
      </c>
    </row>
    <row r="37" spans="4:8" x14ac:dyDescent="0.2">
      <c r="D37" s="5">
        <f>+'נספח 1 '!N46</f>
        <v>1989289</v>
      </c>
      <c r="E37" s="2" t="s">
        <v>4</v>
      </c>
      <c r="F37" s="2" t="s">
        <v>44</v>
      </c>
    </row>
    <row r="39" spans="4:8" x14ac:dyDescent="0.2">
      <c r="F39" s="15"/>
    </row>
    <row r="41" spans="4:8" x14ac:dyDescent="0.2">
      <c r="E41" s="6" t="s">
        <v>4</v>
      </c>
      <c r="F41" s="6" t="s">
        <v>45</v>
      </c>
      <c r="H41" s="6" t="s">
        <v>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K83"/>
  <sheetViews>
    <sheetView topLeftCell="A46" zoomScaleNormal="100" workbookViewId="0">
      <selection activeCell="J52" sqref="J52"/>
    </sheetView>
  </sheetViews>
  <sheetFormatPr defaultRowHeight="14.25" x14ac:dyDescent="0.2"/>
  <cols>
    <col min="4" max="4" width="14" customWidth="1"/>
    <col min="5" max="5" width="33.375" customWidth="1"/>
    <col min="6" max="6" width="40" customWidth="1"/>
    <col min="9" max="9" width="22" customWidth="1"/>
    <col min="10" max="10" width="40" customWidth="1"/>
  </cols>
  <sheetData>
    <row r="3" spans="4:10" x14ac:dyDescent="0.2">
      <c r="I3" s="6" t="s">
        <v>101</v>
      </c>
      <c r="J3" s="6" t="s">
        <v>0</v>
      </c>
    </row>
    <row r="4" spans="4:10" x14ac:dyDescent="0.2">
      <c r="I4" s="6" t="s">
        <v>1</v>
      </c>
      <c r="J4" s="6" t="s">
        <v>2</v>
      </c>
    </row>
    <row r="5" spans="4:10" x14ac:dyDescent="0.2">
      <c r="I5" s="6" t="s">
        <v>69</v>
      </c>
      <c r="J5" s="6" t="s">
        <v>4</v>
      </c>
    </row>
    <row r="6" spans="4:10" x14ac:dyDescent="0.2">
      <c r="I6" s="6" t="s">
        <v>5</v>
      </c>
      <c r="J6" s="20">
        <v>44924</v>
      </c>
    </row>
    <row r="8" spans="4:10" x14ac:dyDescent="0.2">
      <c r="D8" s="21">
        <v>44924</v>
      </c>
      <c r="E8" s="1" t="s">
        <v>48</v>
      </c>
      <c r="F8" s="1" t="s">
        <v>70</v>
      </c>
    </row>
    <row r="9" spans="4:10" x14ac:dyDescent="0.2">
      <c r="D9" s="1" t="s">
        <v>7</v>
      </c>
      <c r="E9" s="1" t="s">
        <v>4</v>
      </c>
      <c r="F9" s="1" t="s">
        <v>4</v>
      </c>
    </row>
    <row r="10" spans="4:10" x14ac:dyDescent="0.2">
      <c r="D10" s="2" t="s">
        <v>4</v>
      </c>
      <c r="E10" s="2" t="s">
        <v>4</v>
      </c>
      <c r="F10" s="2" t="s">
        <v>71</v>
      </c>
    </row>
    <row r="11" spans="4:10" x14ac:dyDescent="0.2">
      <c r="D11" s="10"/>
      <c r="E11" s="10"/>
      <c r="F11" s="10" t="s">
        <v>109</v>
      </c>
    </row>
    <row r="12" spans="4:10" x14ac:dyDescent="0.2">
      <c r="D12" s="7">
        <v>38.630000000000003</v>
      </c>
      <c r="E12" s="4" t="s">
        <v>144</v>
      </c>
      <c r="F12" s="4" t="s">
        <v>4</v>
      </c>
    </row>
    <row r="13" spans="4:10" x14ac:dyDescent="0.2">
      <c r="D13" s="7">
        <v>112.12533333333333</v>
      </c>
      <c r="E13" s="4" t="s">
        <v>110</v>
      </c>
      <c r="F13" s="4" t="s">
        <v>4</v>
      </c>
    </row>
    <row r="14" spans="4:10" x14ac:dyDescent="0.2">
      <c r="D14" s="7">
        <v>53.671200000000006</v>
      </c>
      <c r="E14" s="4" t="s">
        <v>111</v>
      </c>
      <c r="F14" s="4" t="s">
        <v>4</v>
      </c>
    </row>
    <row r="15" spans="4:10" x14ac:dyDescent="0.2">
      <c r="D15" s="7">
        <v>19.254339733333332</v>
      </c>
      <c r="E15" s="4" t="s">
        <v>112</v>
      </c>
      <c r="F15" s="4" t="s">
        <v>4</v>
      </c>
    </row>
    <row r="16" spans="4:10" x14ac:dyDescent="0.2">
      <c r="D16" s="7">
        <v>149.24830800000001</v>
      </c>
      <c r="E16" s="4" t="s">
        <v>113</v>
      </c>
      <c r="F16" s="4" t="s">
        <v>4</v>
      </c>
    </row>
    <row r="17" spans="4:6" x14ac:dyDescent="0.2">
      <c r="D17" s="7">
        <v>127.198424</v>
      </c>
      <c r="E17" s="4" t="s">
        <v>133</v>
      </c>
      <c r="F17" s="4" t="s">
        <v>4</v>
      </c>
    </row>
    <row r="18" spans="4:6" x14ac:dyDescent="0.2">
      <c r="D18" s="7">
        <v>207.69079000000002</v>
      </c>
      <c r="E18" s="4" t="s">
        <v>145</v>
      </c>
      <c r="F18" s="4" t="s">
        <v>4</v>
      </c>
    </row>
    <row r="19" spans="4:6" x14ac:dyDescent="0.2">
      <c r="D19" s="7">
        <v>168.75154999999998</v>
      </c>
      <c r="E19" s="4" t="s">
        <v>129</v>
      </c>
      <c r="F19" s="4" t="s">
        <v>4</v>
      </c>
    </row>
    <row r="20" spans="4:6" x14ac:dyDescent="0.2">
      <c r="D20" s="7">
        <v>96.834999999999994</v>
      </c>
      <c r="E20" s="4" t="s">
        <v>132</v>
      </c>
      <c r="F20" s="4" t="s">
        <v>4</v>
      </c>
    </row>
    <row r="21" spans="4:6" x14ac:dyDescent="0.2">
      <c r="D21" s="7">
        <v>205.38399999999999</v>
      </c>
      <c r="E21" s="4" t="s">
        <v>134</v>
      </c>
      <c r="F21" s="4"/>
    </row>
    <row r="22" spans="4:6" x14ac:dyDescent="0.2">
      <c r="D22" s="7">
        <v>69.251949999999994</v>
      </c>
      <c r="E22" s="4" t="s">
        <v>131</v>
      </c>
      <c r="F22" s="4" t="s">
        <v>4</v>
      </c>
    </row>
    <row r="23" spans="4:6" x14ac:dyDescent="0.2">
      <c r="D23" s="7">
        <v>237.519777</v>
      </c>
      <c r="E23" s="4" t="s">
        <v>130</v>
      </c>
      <c r="F23" s="4" t="s">
        <v>4</v>
      </c>
    </row>
    <row r="24" spans="4:6" x14ac:dyDescent="0.2">
      <c r="D24" s="10"/>
      <c r="E24" s="10"/>
      <c r="F24" s="10" t="s">
        <v>128</v>
      </c>
    </row>
    <row r="25" spans="4:6" x14ac:dyDescent="0.2">
      <c r="D25" s="7">
        <v>11.416900000000002</v>
      </c>
      <c r="E25" s="4" t="s">
        <v>136</v>
      </c>
      <c r="F25" s="4" t="s">
        <v>4</v>
      </c>
    </row>
    <row r="26" spans="4:6" x14ac:dyDescent="0.2">
      <c r="D26" s="7">
        <v>54.349152000000004</v>
      </c>
      <c r="E26" s="4" t="s">
        <v>114</v>
      </c>
      <c r="F26" s="4" t="s">
        <v>4</v>
      </c>
    </row>
    <row r="27" spans="4:6" x14ac:dyDescent="0.2">
      <c r="D27" s="7">
        <v>75.644911199999996</v>
      </c>
      <c r="E27" s="4" t="s">
        <v>115</v>
      </c>
      <c r="F27" s="4" t="s">
        <v>4</v>
      </c>
    </row>
    <row r="28" spans="4:6" x14ac:dyDescent="0.2">
      <c r="D28" s="7">
        <v>68.847579240000002</v>
      </c>
      <c r="E28" s="4" t="s">
        <v>116</v>
      </c>
      <c r="F28" s="4" t="s">
        <v>4</v>
      </c>
    </row>
    <row r="29" spans="4:6" x14ac:dyDescent="0.2">
      <c r="D29" s="7">
        <v>92.34742</v>
      </c>
      <c r="E29" s="4" t="s">
        <v>117</v>
      </c>
      <c r="F29" s="4" t="s">
        <v>4</v>
      </c>
    </row>
    <row r="30" spans="4:6" x14ac:dyDescent="0.2">
      <c r="D30" s="7">
        <v>63.332016000000003</v>
      </c>
      <c r="E30" s="4" t="s">
        <v>118</v>
      </c>
      <c r="F30" s="4" t="s">
        <v>4</v>
      </c>
    </row>
    <row r="31" spans="4:6" x14ac:dyDescent="0.2">
      <c r="D31" s="7">
        <v>8.0506799999999998</v>
      </c>
      <c r="E31" s="4" t="s">
        <v>149</v>
      </c>
      <c r="F31" s="4" t="s">
        <v>4</v>
      </c>
    </row>
    <row r="32" spans="4:6" x14ac:dyDescent="0.2">
      <c r="D32" s="7">
        <v>43.502585999999994</v>
      </c>
      <c r="E32" s="4" t="s">
        <v>148</v>
      </c>
      <c r="F32" s="4" t="s">
        <v>4</v>
      </c>
    </row>
    <row r="33" spans="4:6" x14ac:dyDescent="0.2">
      <c r="D33" s="7">
        <v>27.963472298666666</v>
      </c>
      <c r="E33" s="4" t="s">
        <v>119</v>
      </c>
      <c r="F33" s="4" t="s">
        <v>4</v>
      </c>
    </row>
    <row r="34" spans="4:6" x14ac:dyDescent="0.2">
      <c r="D34" s="7">
        <v>28.811218040000007</v>
      </c>
      <c r="E34" s="4" t="s">
        <v>120</v>
      </c>
      <c r="F34" s="4" t="s">
        <v>4</v>
      </c>
    </row>
    <row r="35" spans="4:6" x14ac:dyDescent="0.2">
      <c r="D35" s="7">
        <v>0.62145600000000001</v>
      </c>
      <c r="E35" s="4" t="s">
        <v>121</v>
      </c>
      <c r="F35" s="4" t="s">
        <v>4</v>
      </c>
    </row>
    <row r="36" spans="4:6" x14ac:dyDescent="0.2">
      <c r="D36" s="7">
        <v>96.509292000000002</v>
      </c>
      <c r="E36" s="4" t="s">
        <v>122</v>
      </c>
      <c r="F36" s="4" t="s">
        <v>4</v>
      </c>
    </row>
    <row r="37" spans="4:6" x14ac:dyDescent="0.2">
      <c r="D37" s="7">
        <v>132.38057975999999</v>
      </c>
      <c r="E37" s="4" t="s">
        <v>123</v>
      </c>
      <c r="F37" s="4" t="s">
        <v>4</v>
      </c>
    </row>
    <row r="38" spans="4:6" x14ac:dyDescent="0.2">
      <c r="D38" s="7">
        <v>63.056598000000008</v>
      </c>
      <c r="E38" s="4" t="s">
        <v>124</v>
      </c>
      <c r="F38" s="4" t="s">
        <v>4</v>
      </c>
    </row>
    <row r="39" spans="4:6" x14ac:dyDescent="0.2">
      <c r="D39" s="7">
        <v>80.559764999999999</v>
      </c>
      <c r="E39" s="4" t="s">
        <v>125</v>
      </c>
      <c r="F39" s="4" t="s">
        <v>4</v>
      </c>
    </row>
    <row r="40" spans="4:6" x14ac:dyDescent="0.2">
      <c r="D40" s="7">
        <v>84.23553600000001</v>
      </c>
      <c r="E40" s="4" t="s">
        <v>72</v>
      </c>
      <c r="F40" s="4"/>
    </row>
    <row r="41" spans="4:6" x14ac:dyDescent="0.2">
      <c r="D41" s="7">
        <v>71.978372000000007</v>
      </c>
      <c r="E41" s="4" t="s">
        <v>147</v>
      </c>
      <c r="F41" s="4"/>
    </row>
    <row r="42" spans="4:6" x14ac:dyDescent="0.2">
      <c r="D42" s="7">
        <v>30.757363999999999</v>
      </c>
      <c r="E42" s="4" t="s">
        <v>146</v>
      </c>
      <c r="F42" s="4"/>
    </row>
    <row r="43" spans="4:6" x14ac:dyDescent="0.2">
      <c r="D43" s="7">
        <v>70.240272133333335</v>
      </c>
      <c r="E43" s="4" t="s">
        <v>126</v>
      </c>
      <c r="F43" s="4" t="s">
        <v>4</v>
      </c>
    </row>
    <row r="44" spans="4:6" x14ac:dyDescent="0.2">
      <c r="D44" s="7">
        <v>34.582614</v>
      </c>
      <c r="E44" s="4" t="s">
        <v>127</v>
      </c>
      <c r="F44" s="4" t="s">
        <v>4</v>
      </c>
    </row>
    <row r="45" spans="4:6" x14ac:dyDescent="0.2">
      <c r="D45" s="7">
        <v>88.995324000000011</v>
      </c>
      <c r="E45" s="4" t="s">
        <v>138</v>
      </c>
      <c r="F45" s="4" t="s">
        <v>4</v>
      </c>
    </row>
    <row r="46" spans="4:6" x14ac:dyDescent="0.2">
      <c r="D46" s="7">
        <v>29.049619999999997</v>
      </c>
      <c r="E46" s="4" t="s">
        <v>137</v>
      </c>
      <c r="F46" s="4" t="s">
        <v>4</v>
      </c>
    </row>
    <row r="47" spans="4:6" x14ac:dyDescent="0.2">
      <c r="D47" s="7">
        <v>77.365587090000005</v>
      </c>
      <c r="E47" s="4" t="s">
        <v>135</v>
      </c>
      <c r="F47" s="4"/>
    </row>
    <row r="48" spans="4:6" x14ac:dyDescent="0.2">
      <c r="D48" s="5">
        <f>SUM(D12:D47)</f>
        <v>2820.1589868286669</v>
      </c>
      <c r="E48" s="2" t="s">
        <v>4</v>
      </c>
      <c r="F48" s="2" t="s">
        <v>73</v>
      </c>
    </row>
    <row r="49" spans="4:11" x14ac:dyDescent="0.2">
      <c r="D49" s="4" t="s">
        <v>4</v>
      </c>
      <c r="E49" s="4" t="s">
        <v>4</v>
      </c>
      <c r="F49" s="4" t="s">
        <v>4</v>
      </c>
    </row>
    <row r="50" spans="4:11" x14ac:dyDescent="0.2">
      <c r="D50" s="2" t="s">
        <v>4</v>
      </c>
      <c r="E50" s="2" t="s">
        <v>4</v>
      </c>
      <c r="F50" s="2" t="s">
        <v>74</v>
      </c>
    </row>
    <row r="51" spans="4:11" x14ac:dyDescent="0.2">
      <c r="D51" s="5">
        <v>0</v>
      </c>
      <c r="E51" s="2" t="s">
        <v>4</v>
      </c>
      <c r="F51" s="2" t="s">
        <v>75</v>
      </c>
    </row>
    <row r="52" spans="4:11" x14ac:dyDescent="0.2">
      <c r="D52" s="4" t="s">
        <v>4</v>
      </c>
      <c r="E52" s="4" t="s">
        <v>4</v>
      </c>
      <c r="F52" s="4" t="s">
        <v>4</v>
      </c>
    </row>
    <row r="53" spans="4:11" x14ac:dyDescent="0.2">
      <c r="D53" s="2" t="s">
        <v>4</v>
      </c>
      <c r="E53" s="2" t="s">
        <v>4</v>
      </c>
      <c r="F53" s="2" t="s">
        <v>76</v>
      </c>
    </row>
    <row r="54" spans="4:11" x14ac:dyDescent="0.2">
      <c r="D54" s="5">
        <v>0</v>
      </c>
      <c r="E54" s="2" t="s">
        <v>4</v>
      </c>
      <c r="F54" s="2" t="s">
        <v>77</v>
      </c>
    </row>
    <row r="55" spans="4:11" x14ac:dyDescent="0.2">
      <c r="D55" s="4" t="s">
        <v>4</v>
      </c>
      <c r="E55" s="4" t="s">
        <v>4</v>
      </c>
      <c r="F55" s="4" t="s">
        <v>4</v>
      </c>
    </row>
    <row r="56" spans="4:11" x14ac:dyDescent="0.2">
      <c r="D56" s="2" t="s">
        <v>4</v>
      </c>
      <c r="E56" s="2" t="s">
        <v>4</v>
      </c>
      <c r="F56" s="2" t="s">
        <v>78</v>
      </c>
    </row>
    <row r="57" spans="4:11" x14ac:dyDescent="0.2">
      <c r="D57" s="3" t="s">
        <v>4</v>
      </c>
      <c r="E57" s="3" t="s">
        <v>4</v>
      </c>
      <c r="F57" s="3" t="s">
        <v>79</v>
      </c>
    </row>
    <row r="58" spans="4:11" s="14" customFormat="1" x14ac:dyDescent="0.2">
      <c r="D58" s="7">
        <v>36.94</v>
      </c>
      <c r="E58" s="4" t="s">
        <v>142</v>
      </c>
      <c r="F58" s="13"/>
      <c r="I58"/>
      <c r="J58"/>
      <c r="K58"/>
    </row>
    <row r="59" spans="4:11" x14ac:dyDescent="0.2">
      <c r="D59" s="3" t="s">
        <v>4</v>
      </c>
      <c r="E59" s="3" t="s">
        <v>4</v>
      </c>
      <c r="F59" s="3" t="s">
        <v>80</v>
      </c>
    </row>
    <row r="60" spans="4:11" s="14" customFormat="1" x14ac:dyDescent="0.2">
      <c r="D60" s="7">
        <v>0.11</v>
      </c>
      <c r="E60" s="4" t="s">
        <v>106</v>
      </c>
      <c r="F60" s="13"/>
      <c r="I60"/>
      <c r="J60"/>
      <c r="K60"/>
    </row>
    <row r="61" spans="4:11" x14ac:dyDescent="0.2">
      <c r="D61" s="5">
        <f>SUM(D58:D60)</f>
        <v>37.049999999999997</v>
      </c>
      <c r="E61" s="2" t="s">
        <v>4</v>
      </c>
      <c r="F61" s="2" t="s">
        <v>81</v>
      </c>
    </row>
    <row r="62" spans="4:11" x14ac:dyDescent="0.2">
      <c r="D62" s="4" t="s">
        <v>4</v>
      </c>
      <c r="E62" s="4" t="s">
        <v>4</v>
      </c>
      <c r="F62" s="4" t="s">
        <v>4</v>
      </c>
    </row>
    <row r="63" spans="4:11" x14ac:dyDescent="0.2">
      <c r="D63" s="2" t="s">
        <v>4</v>
      </c>
      <c r="E63" s="2" t="s">
        <v>4</v>
      </c>
      <c r="F63" s="2" t="s">
        <v>82</v>
      </c>
    </row>
    <row r="64" spans="4:11" x14ac:dyDescent="0.2">
      <c r="D64" s="3" t="s">
        <v>4</v>
      </c>
      <c r="E64" s="3" t="s">
        <v>4</v>
      </c>
      <c r="F64" s="3" t="s">
        <v>83</v>
      </c>
    </row>
    <row r="65" spans="4:6" x14ac:dyDescent="0.2">
      <c r="D65" s="27">
        <v>36.049999999999997</v>
      </c>
      <c r="E65" s="4" t="s">
        <v>108</v>
      </c>
      <c r="F65" s="4" t="s">
        <v>4</v>
      </c>
    </row>
    <row r="66" spans="4:6" x14ac:dyDescent="0.2">
      <c r="D66" s="27">
        <v>0.23</v>
      </c>
      <c r="E66" s="11" t="s">
        <v>150</v>
      </c>
      <c r="F66" s="4"/>
    </row>
    <row r="67" spans="4:6" x14ac:dyDescent="0.2">
      <c r="D67" s="27">
        <v>0.45</v>
      </c>
      <c r="E67" s="11" t="s">
        <v>151</v>
      </c>
      <c r="F67" s="4"/>
    </row>
    <row r="68" spans="4:6" x14ac:dyDescent="0.2">
      <c r="D68" s="27">
        <v>0.56000000000000005</v>
      </c>
      <c r="E68" s="11" t="s">
        <v>143</v>
      </c>
      <c r="F68" s="4"/>
    </row>
    <row r="69" spans="4:6" x14ac:dyDescent="0.2">
      <c r="D69" s="3" t="s">
        <v>4</v>
      </c>
      <c r="E69" s="3" t="s">
        <v>4</v>
      </c>
      <c r="F69" s="3" t="s">
        <v>84</v>
      </c>
    </row>
    <row r="70" spans="4:6" x14ac:dyDescent="0.2">
      <c r="D70" s="16">
        <v>152.61588657459106</v>
      </c>
      <c r="E70" s="4" t="s">
        <v>139</v>
      </c>
      <c r="F70" s="4" t="s">
        <v>4</v>
      </c>
    </row>
    <row r="71" spans="4:6" x14ac:dyDescent="0.2">
      <c r="D71" s="7">
        <v>436.5477715702516</v>
      </c>
      <c r="E71" s="4" t="s">
        <v>140</v>
      </c>
      <c r="F71" s="4" t="s">
        <v>4</v>
      </c>
    </row>
    <row r="72" spans="4:6" x14ac:dyDescent="0.2">
      <c r="D72" s="7">
        <v>8.2996960613005459</v>
      </c>
      <c r="E72" s="4" t="s">
        <v>105</v>
      </c>
      <c r="F72" s="4"/>
    </row>
    <row r="73" spans="4:6" x14ac:dyDescent="0.2">
      <c r="D73" s="7">
        <v>5.5295381504654797</v>
      </c>
      <c r="E73" s="4" t="s">
        <v>141</v>
      </c>
      <c r="F73" s="4"/>
    </row>
    <row r="74" spans="4:6" x14ac:dyDescent="0.2">
      <c r="D74" s="7">
        <v>26.503896434857207</v>
      </c>
      <c r="E74" s="4" t="s">
        <v>107</v>
      </c>
      <c r="F74" s="4"/>
    </row>
    <row r="75" spans="4:6" x14ac:dyDescent="0.2">
      <c r="D75" s="7">
        <f>0.162667894058219+0.01</f>
        <v>0.172667894058219</v>
      </c>
      <c r="E75" s="4" t="s">
        <v>152</v>
      </c>
      <c r="F75" s="4"/>
    </row>
    <row r="76" spans="4:6" x14ac:dyDescent="0.2">
      <c r="D76" s="7">
        <v>32.638889761913894</v>
      </c>
      <c r="E76" s="4" t="s">
        <v>104</v>
      </c>
      <c r="F76" s="4"/>
    </row>
    <row r="77" spans="4:6" x14ac:dyDescent="0.2">
      <c r="D77" s="5">
        <f>SUM(D65:D76)</f>
        <v>699.59834644743796</v>
      </c>
      <c r="E77" s="2" t="s">
        <v>4</v>
      </c>
      <c r="F77" s="2" t="s">
        <v>102</v>
      </c>
    </row>
    <row r="78" spans="4:6" x14ac:dyDescent="0.2">
      <c r="D78" s="5">
        <f>D77+D61+D48</f>
        <v>3556.8073332761051</v>
      </c>
      <c r="E78" s="2" t="s">
        <v>4</v>
      </c>
      <c r="F78" s="2" t="s">
        <v>85</v>
      </c>
    </row>
    <row r="79" spans="4:6" x14ac:dyDescent="0.2">
      <c r="D79" s="5">
        <f>+'נספח 1 '!N46</f>
        <v>1989289</v>
      </c>
      <c r="E79" s="2" t="s">
        <v>4</v>
      </c>
      <c r="F79" s="2" t="s">
        <v>86</v>
      </c>
    </row>
    <row r="83" spans="5:8" x14ac:dyDescent="0.2">
      <c r="E83" s="6" t="s">
        <v>4</v>
      </c>
      <c r="F83" s="6" t="s">
        <v>45</v>
      </c>
      <c r="H83" s="6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2021-05-18T10:59:43Z</dcterms:created>
  <dcterms:modified xsi:type="dcterms:W3CDTF">2023-02-07T10:15:37Z</dcterms:modified>
</cp:coreProperties>
</file>